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7620" tabRatio="621" activeTab="0"/>
  </bookViews>
  <sheets>
    <sheet name="Orçamento" sheetId="1" r:id="rId1"/>
    <sheet name="Cronograma Mensal" sheetId="2" r:id="rId2"/>
    <sheet name="Resumo" sheetId="3" r:id="rId3"/>
  </sheets>
  <externalReferences>
    <externalReference r:id="rId6"/>
  </externalReferences>
  <definedNames>
    <definedName name="_xlfn.CONCAT" hidden="1">#NAME?</definedName>
    <definedName name="_xlfn.IFERROR" hidden="1">#NAME?</definedName>
    <definedName name="_xlfn_IFERROR">NA()</definedName>
    <definedName name="_xlnm_Print_Area_1">'Orçamento'!$A$1:$I$75</definedName>
    <definedName name="_xlnm_Print_Area_2">#REF!</definedName>
    <definedName name="_xlnm_Print_Area_3">'Resumo'!$A$1:$E$31</definedName>
    <definedName name="_xlnm_Print_Area_4" localSheetId="1">'Cronograma Mensal'!$A$1:$G$36</definedName>
    <definedName name="_xlnm_Print_Area_4">#REF!</definedName>
    <definedName name="_xlnm_Print_Titles_1">'Orçamento'!$1:$13</definedName>
    <definedName name="_xlnm_Print_Titles_2">#REF!</definedName>
    <definedName name="_xlnm_Print_Titles_3">'Resumo'!$1:$15</definedName>
    <definedName name="_xlnm.Print_Area" localSheetId="1">'Cronograma Mensal'!$A$1:$H$42</definedName>
    <definedName name="_xlnm.Print_Area" localSheetId="0">'Orçamento'!$A$1:$I$84</definedName>
    <definedName name="_xlnm.Print_Area" localSheetId="2">'Resumo'!$A$1:$E$29</definedName>
    <definedName name="Excel_BuiltIn__FilterDatabase" localSheetId="0">'Orçamento'!#REF!</definedName>
    <definedName name="Excel_BuiltIn_Print_Area" localSheetId="0">'Orçamento'!$A$1:$I$77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 Mensal'!$A:$D</definedName>
    <definedName name="_xlnm.Print_Titles" localSheetId="0">'Orçamento'!$13:$13</definedName>
    <definedName name="_xlnm.Print_Titles" localSheetId="2">'Resumo'!$1:$15</definedName>
    <definedName name="Z_2483EC8A_7597_461B_9CFC_2FA94ACA4DFB_.wvu.FilterData" localSheetId="0" hidden="1">'Orçamento'!$A$13:$I$77</definedName>
    <definedName name="Z_29968698_A86A_456F_9240_BB3FE00129DB__wvu_FilterData" localSheetId="0">'Orçamento'!$A$13:$I$77</definedName>
    <definedName name="Z_30999B9E_2E65_4663_976F_9A54CE05102E__wvu_FilterData" localSheetId="0">'Orçamento'!$A$13:$I$77</definedName>
    <definedName name="Z_30999B9E_2E65_4663_976F_9A54CE05102E__wvu_PrintArea" localSheetId="1">'Cronograma Mensal'!$A$1:$G$42</definedName>
    <definedName name="Z_30999B9E_2E65_4663_976F_9A54CE05102E__wvu_PrintArea" localSheetId="0">'Orçamento'!$A$1:$I$84</definedName>
    <definedName name="Z_30999B9E_2E65_4663_976F_9A54CE05102E__wvu_PrintArea" localSheetId="2">'Resumo'!$A$1:$E$31</definedName>
    <definedName name="Z_30999B9E_2E65_4663_976F_9A54CE05102E__wvu_PrintTitles" localSheetId="0">'Orçamento'!$1:$13</definedName>
    <definedName name="Z_30999B9E_2E65_4663_976F_9A54CE05102E__wvu_PrintTitles" localSheetId="2">'Resumo'!$1:$15</definedName>
    <definedName name="Z_37FA8F07_9D7A_418D_BC30_0AE0C3739A19__wvu_FilterData" localSheetId="0">'Orçamento'!$A$13:$I$75</definedName>
    <definedName name="Z_37FA8F07_9D7A_418D_BC30_0AE0C3739A19__wvu_PrintArea" localSheetId="1">'Cronograma Mensal'!$A$1:$G$42</definedName>
    <definedName name="Z_37FA8F07_9D7A_418D_BC30_0AE0C3739A19__wvu_PrintArea" localSheetId="2">'Resumo'!$A$1:$E$31</definedName>
    <definedName name="Z_37FA8F07_9D7A_418D_BC30_0AE0C3739A19__wvu_PrintTitles" localSheetId="2">'Resumo'!$1:$15</definedName>
    <definedName name="Z_3B8348FD_7A00_44FD_ACF5_E6A19592872E_.wvu.Cols" localSheetId="1" hidden="1">'Cronograma Mensal'!$E:$G</definedName>
    <definedName name="Z_3B8348FD_7A00_44FD_ACF5_E6A19592872E_.wvu.Cols" localSheetId="0" hidden="1">'Orçamento'!$C:$C</definedName>
    <definedName name="Z_3B8348FD_7A00_44FD_ACF5_E6A19592872E_.wvu.FilterData" localSheetId="0" hidden="1">'Orçamento'!$A$13:$I$77</definedName>
    <definedName name="Z_3B8348FD_7A00_44FD_ACF5_E6A19592872E_.wvu.PrintArea" localSheetId="1" hidden="1">'Cronograma Mensal'!$A$1:$G$43</definedName>
    <definedName name="Z_3B8348FD_7A00_44FD_ACF5_E6A19592872E_.wvu.PrintArea" localSheetId="0" hidden="1">'Orçamento'!$A$1:$I$84</definedName>
    <definedName name="Z_3B8348FD_7A00_44FD_ACF5_E6A19592872E_.wvu.PrintArea" localSheetId="2" hidden="1">'Resumo'!$A$1:$E$31</definedName>
    <definedName name="Z_3B8348FD_7A00_44FD_ACF5_E6A19592872E_.wvu.PrintTitles" localSheetId="1" hidden="1">'Cronograma Mensal'!$A:$D</definedName>
    <definedName name="Z_3B8348FD_7A00_44FD_ACF5_E6A19592872E_.wvu.PrintTitles" localSheetId="0" hidden="1">'Orçamento'!$13:$13</definedName>
    <definedName name="Z_3B8348FD_7A00_44FD_ACF5_E6A19592872E_.wvu.PrintTitles" localSheetId="2" hidden="1">'Resumo'!$1:$15</definedName>
    <definedName name="Z_50160325_FDD6_4995_897D_2F4F0C6430EC__wvu_FilterData" localSheetId="0">'Orçamento'!$A$13:$I$75</definedName>
    <definedName name="Z_50160325_FDD6_4995_897D_2F4F0C6430EC__wvu_PrintArea" localSheetId="1">'Cronograma Mensal'!$A$1:$G$42</definedName>
    <definedName name="Z_50160325_FDD6_4995_897D_2F4F0C6430EC__wvu_PrintArea" localSheetId="0">'Orçamento'!$A$1:$I$84</definedName>
    <definedName name="Z_50160325_FDD6_4995_897D_2F4F0C6430EC__wvu_PrintArea" localSheetId="2">'Resumo'!$A$1:$E$31</definedName>
    <definedName name="Z_50160325_FDD6_4995_897D_2F4F0C6430EC__wvu_PrintTitles" localSheetId="0">'Orçamento'!$1:$13</definedName>
    <definedName name="Z_50160325_FDD6_4995_897D_2F4F0C6430EC__wvu_PrintTitles" localSheetId="2">'Resumo'!$1:$15</definedName>
    <definedName name="Z_51679F6D_52C9_495E_8CE0_A4AA589D4632__wvu_FilterData" localSheetId="0">'Orçamento'!$A$13:$I$75</definedName>
    <definedName name="Z_65A89EDC_E2EF_4E49_9370_82AFDB881213__wvu_FilterData" localSheetId="0">'Orçamento'!$A$13:$I$75</definedName>
    <definedName name="Z_8EC65F00_94CE_4AAC_901F_0F1A78C19FA2__wvu_FilterData" localSheetId="0">'Orçamento'!$A$13:$I$75</definedName>
    <definedName name="Z_B535EED3_096A_4559_AE37_6359A35C71B4_.wvu.Cols" localSheetId="1" hidden="1">'Cronograma Mensal'!$E:$G</definedName>
    <definedName name="Z_B535EED3_096A_4559_AE37_6359A35C71B4_.wvu.Cols" localSheetId="0" hidden="1">'Orçamento'!$C:$C,'Orçamento'!#REF!</definedName>
    <definedName name="Z_B535EED3_096A_4559_AE37_6359A35C71B4_.wvu.FilterData" localSheetId="0" hidden="1">'Orçamento'!$A$13:$I$77</definedName>
    <definedName name="Z_B535EED3_096A_4559_AE37_6359A35C71B4_.wvu.PrintArea" localSheetId="1" hidden="1">'Cronograma Mensal'!$A$1:$G$43</definedName>
    <definedName name="Z_B535EED3_096A_4559_AE37_6359A35C71B4_.wvu.PrintArea" localSheetId="0" hidden="1">'Orçamento'!$A$1:$I$84</definedName>
    <definedName name="Z_B535EED3_096A_4559_AE37_6359A35C71B4_.wvu.PrintArea" localSheetId="2" hidden="1">'Resumo'!$A$1:$E$31</definedName>
    <definedName name="Z_B535EED3_096A_4559_AE37_6359A35C71B4_.wvu.PrintTitles" localSheetId="1" hidden="1">'Cronograma Mensal'!$A:$D</definedName>
    <definedName name="Z_B535EED3_096A_4559_AE37_6359A35C71B4_.wvu.PrintTitles" localSheetId="0" hidden="1">'Orçamento'!$13:$13</definedName>
    <definedName name="Z_B535EED3_096A_4559_AE37_6359A35C71B4_.wvu.PrintTitles" localSheetId="2" hidden="1">'Resumo'!$1:$15</definedName>
    <definedName name="Z_CC09A366_C6A3_4857_97A0_64EABF22978D__wvu_FilterData" localSheetId="0">'Orçamento'!$A$13:$I$77</definedName>
    <definedName name="Z_CE6D2F78_279A_48FF_B90B_4CA40BF0D3DA__wvu_FilterData" localSheetId="0">'Orçamento'!$A$13:$I$77</definedName>
    <definedName name="Z_CE6D2F78_279A_48FF_B90B_4CA40BF0D3DA__wvu_PrintArea" localSheetId="1">'Cronograma Mensal'!$A$1:$G$42</definedName>
    <definedName name="Z_CE6D2F78_279A_48FF_B90B_4CA40BF0D3DA__wvu_PrintArea" localSheetId="0">'Orçamento'!$A$1:$I$84</definedName>
    <definedName name="Z_CE6D2F78_279A_48FF_B90B_4CA40BF0D3DA__wvu_PrintArea" localSheetId="2">'Resumo'!$A$1:$E$31</definedName>
    <definedName name="Z_CE6D2F78_279A_48FF_B90B_4CA40BF0D3DA__wvu_PrintTitles" localSheetId="0">'Orçamento'!$1:$13</definedName>
    <definedName name="Z_CE6D2F78_279A_48FF_B90B_4CA40BF0D3DA__wvu_PrintTitles" localSheetId="2">'Resumo'!$1:$15</definedName>
  </definedNames>
  <calcPr fullCalcOnLoad="1"/>
</workbook>
</file>

<file path=xl/sharedStrings.xml><?xml version="1.0" encoding="utf-8"?>
<sst xmlns="http://schemas.openxmlformats.org/spreadsheetml/2006/main" count="279" uniqueCount="173">
  <si>
    <t xml:space="preserve">OBRA: </t>
  </si>
  <si>
    <t xml:space="preserve">Tipo de Intervenção: </t>
  </si>
  <si>
    <t>Área de intervenção:</t>
  </si>
  <si>
    <t>m²</t>
  </si>
  <si>
    <t>Endereço :</t>
  </si>
  <si>
    <t>Investimento:</t>
  </si>
  <si>
    <t xml:space="preserve">TAB.  REF.: 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</si>
  <si>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</si>
  <si>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</si>
  <si>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</si>
  <si>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</si>
  <si>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</si>
  <si>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</si>
  <si>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</si>
  <si>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</si>
  <si>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</t>
  </si>
  <si>
    <t>01.01.01</t>
  </si>
  <si>
    <t>m</t>
  </si>
  <si>
    <t>02.01</t>
  </si>
  <si>
    <t>02.01.01</t>
  </si>
  <si>
    <t>03.01</t>
  </si>
  <si>
    <t>03.01.01</t>
  </si>
  <si>
    <t>03.02</t>
  </si>
  <si>
    <t>03.03</t>
  </si>
  <si>
    <t>04.01</t>
  </si>
  <si>
    <t>04.01.01</t>
  </si>
  <si>
    <t>04.01.02</t>
  </si>
  <si>
    <t>04.01.03</t>
  </si>
  <si>
    <t>04.02</t>
  </si>
  <si>
    <t>05.01</t>
  </si>
  <si>
    <t>05.01.01</t>
  </si>
  <si>
    <t>05.01.02</t>
  </si>
  <si>
    <t>05.01.03</t>
  </si>
  <si>
    <t>un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</si>
  <si>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</si>
  <si>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</si>
  <si>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</si>
  <si>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</si>
  <si>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</si>
  <si>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</si>
  <si>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</si>
  <si>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</si>
  <si>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04.01.04</t>
  </si>
  <si>
    <t>02.01.180</t>
  </si>
  <si>
    <t>03.01.250</t>
  </si>
  <si>
    <t>03.04</t>
  </si>
  <si>
    <t>05.07.040</t>
  </si>
  <si>
    <t>Invest./Área:</t>
  </si>
  <si>
    <t>ADMINISTRAÇÃO LOCAL</t>
  </si>
  <si>
    <t>Descrição dos Serviços</t>
  </si>
  <si>
    <t xml:space="preserve">TOTAL  GERAL </t>
  </si>
  <si>
    <t>TOTAL GERAL</t>
  </si>
  <si>
    <t>PAVIMENTAÇÃO</t>
  </si>
  <si>
    <t>SINALIZAÇÃO</t>
  </si>
  <si>
    <t>DRENAGEM</t>
  </si>
  <si>
    <t>SINALIZAÇÃO HORIZONTAL</t>
  </si>
  <si>
    <t>SINALIZAÇÃO VERTICAL</t>
  </si>
  <si>
    <t>04.01.06</t>
  </si>
  <si>
    <t>INSTALAÇÕES PROVISÓRIAS</t>
  </si>
  <si>
    <t>04.01.07</t>
  </si>
  <si>
    <t>04.01.08</t>
  </si>
  <si>
    <t>04.01.09</t>
  </si>
  <si>
    <t>SIURB / SINAPI / CPOS / SICRO</t>
  </si>
  <si>
    <t>02.01.02</t>
  </si>
  <si>
    <t>Custo Total (S/BDI)</t>
  </si>
  <si>
    <t xml:space="preserve">BDI : </t>
  </si>
  <si>
    <t>Preço Total (C/BDI)</t>
  </si>
  <si>
    <t>Custo un. (S/BDI)</t>
  </si>
  <si>
    <t>SERVIÇOS PRELIMINARES</t>
  </si>
  <si>
    <t>m2</t>
  </si>
  <si>
    <t>01.01.02</t>
  </si>
  <si>
    <t>03.02.01</t>
  </si>
  <si>
    <t>03.02.03</t>
  </si>
  <si>
    <t>03.02.05</t>
  </si>
  <si>
    <t>03.03.01</t>
  </si>
  <si>
    <t>03.04.01</t>
  </si>
  <si>
    <t>03.04.02</t>
  </si>
  <si>
    <t>03.04.03</t>
  </si>
  <si>
    <t>05.02</t>
  </si>
  <si>
    <t>05.02.05</t>
  </si>
  <si>
    <t>PASSEIO DE CONCRETO</t>
  </si>
  <si>
    <t>05.02.01</t>
  </si>
  <si>
    <t>05.02.02</t>
  </si>
  <si>
    <t>05.02.03</t>
  </si>
  <si>
    <t>05.02.04</t>
  </si>
  <si>
    <t>05.02.06</t>
  </si>
  <si>
    <t>03.01.02</t>
  </si>
  <si>
    <t>03.01.03</t>
  </si>
  <si>
    <t>04.02.01</t>
  </si>
  <si>
    <t>04.02.02</t>
  </si>
  <si>
    <t>04.02.03</t>
  </si>
  <si>
    <t>04.02.04</t>
  </si>
  <si>
    <t>04.02.05</t>
  </si>
  <si>
    <t>04.02.06</t>
  </si>
  <si>
    <t>04.02.07</t>
  </si>
  <si>
    <t>04.02.08</t>
  </si>
  <si>
    <t>03.03.02</t>
  </si>
  <si>
    <t>03.02.02</t>
  </si>
  <si>
    <t>03.02.04</t>
  </si>
  <si>
    <t>04.01.05</t>
  </si>
  <si>
    <t>04.02.09</t>
  </si>
  <si>
    <t>70.02.016</t>
  </si>
  <si>
    <t>Sicro - Jul/21</t>
  </si>
  <si>
    <t>Siurb (Infra)-Jul/21</t>
  </si>
  <si>
    <t>Siurb (Edif)-Jul/21</t>
  </si>
  <si>
    <t>DEMOLIÇÃO DE PAVIMENTO</t>
  </si>
  <si>
    <t xml:space="preserve">m² </t>
  </si>
  <si>
    <t>PAVIMENTO ASFÁLTICO</t>
  </si>
  <si>
    <t xml:space="preserve">GUIAS, SARJETA E SARJETÃO </t>
  </si>
  <si>
    <t>DEMOLIÇÃO PASSEIO DE CONCRETO</t>
  </si>
  <si>
    <t>05.01.04</t>
  </si>
  <si>
    <t>05.01.05</t>
  </si>
  <si>
    <t xml:space="preserve">un </t>
  </si>
  <si>
    <t>Sinapi- Dez/21</t>
  </si>
  <si>
    <t>Recapeamento Av. Presidente Vargas e Viaduto José Dos Santos Novaes, Rotatória próxima ao Viaduto José Dos Santos Novaes, Rua Lateral Do Terminal de Onibus Acesso a Av. Feres Nacif, Rua João de Abreu, Av. Cesário de Abreu, R. José Michelotti e Dimarães Antonio Sandei</t>
  </si>
  <si>
    <t>Recapeamento Asfáltico</t>
  </si>
  <si>
    <t>Diversas Ruas de Itapevi - SP</t>
  </si>
  <si>
    <t>Engenheiro Civil De Obra Pleno Com Encargos Complementares</t>
  </si>
  <si>
    <t>Mestre De Obras Com Encargos Complementares</t>
  </si>
  <si>
    <t>CPOS- 184-DEZ/21</t>
  </si>
  <si>
    <t>Banheiro Químico Modelo Standard, Com Manutenção Conforme Exigências Da Cetesb</t>
  </si>
  <si>
    <t>Placa De Obra Em Chapa De Aço Galvanizado</t>
  </si>
  <si>
    <t>Fresagem De Pavimento Asfáltico (Profundidade Até 5,0 Cm) - Exclusive Transporte. Af_11/2019</t>
  </si>
  <si>
    <t>Carga, Manobra E Descarga De Entulho Em Caminhão Basculante 6 M³ - Carga Com Escavadeira Hidráulica  (Caçamba De 0,80 M³ / 111 Hp) E Descarga Livre (Unidade: M3). Af_07/2020</t>
  </si>
  <si>
    <t>Transporte Com Caminhão Basculante De 6 M³, Em Via Urbana Pavimentada, Dmt Até 30 Km (Unidade: Txkm). Af_07/2020</t>
  </si>
  <si>
    <t>Pavimento Com Tratamento Superficial Simples, Com Emulsão Asfáltica Rr-2C, Com Banho Diluído. Af_01/2020</t>
  </si>
  <si>
    <t>Execução De Pavimento Com Aplicação De Concreto Asfáltico, Camada De Binder - Exclusive Carga E Transporte. Af_11/2019</t>
  </si>
  <si>
    <t>Execução De Pavimento Com Aplicação De Concreto Asfáltico, Camada De Rolamento - Exclusive Carga E Transporte. Af_11/2019</t>
  </si>
  <si>
    <t>Carga, Descarga E Transporte De Concreto Asfáltico Até A Distância Média De Ida E Volta De 1Km</t>
  </si>
  <si>
    <t>Transporte De Concreto Asfáltico Além Do Primeiro Km</t>
  </si>
  <si>
    <t>Demolição Mecanizada De Pavimento Ou Piso Em Concreto, Inclusive Fragmentação E Acomodação Do Material</t>
  </si>
  <si>
    <t>Remoção De Entulho Separado De Obra Com Caçamba Metálica - Terra, Alvenaria, Concreto, Argamassa, Madeira, Papel, Plástico Ou Metal</t>
  </si>
  <si>
    <t>Lastro Com Material Granular, Aplicado Em Pisos Ou Lajes Sobre Solo, Espessura De *5 Cm*. Af_08/2017</t>
  </si>
  <si>
    <t>Execução De Passeio (Calçada) Ou Piso De Concreto Com Concreto Moldado In Loco, Usinado, Acabamento Convencional, Não Armado. Af_07/2016</t>
  </si>
  <si>
    <t>Transporte Com Caminhão Basculante De 6 M³, Em Via Urbana Pavimentada, Dmt Até 30 Km (Unidade: M3Xkm). Af_07/2020</t>
  </si>
  <si>
    <t>Demolição De Pavimento De Concreto, Sarjeta Ou Sarjetão, Inclui Carga Em Caminhão</t>
  </si>
  <si>
    <t>Arrancamento De Guias, Inclui Carga Em Caminhão</t>
  </si>
  <si>
    <t>Transporte De Guias</t>
  </si>
  <si>
    <t>Base De Concreto Fck=15,00Mpa Para Guias, Sarjetas Ou Sarjetões</t>
  </si>
  <si>
    <t>Assentamento De Guia (Meio-Fio) Em Trecho Reto, Confeccionada Em Concreto Pré-Fabricado, Dimensões 100X15X13X30 Cm (Comprimento X Base Inferior X Base Superior X Altura), Para Vias Urbanas (Uso Viário). Af_06/2016</t>
  </si>
  <si>
    <t>Execução De Sarjeta De Concreto Usinado, Moldada  In Loco  Em Trecho Reto, 45 Cm Base X 15 Cm Altura. Af_06/2016</t>
  </si>
  <si>
    <t>Execução De Escoras De Concreto Para Contenção De Guias Pré-Fabricadas. Af_06/2016</t>
  </si>
  <si>
    <t>Execução De Sarjetão De Concreto Usinado, Moldada  In Loco  Em Trecho Reto, 100 Cm Base X 20 Cm Altura. Af_06/2016</t>
  </si>
  <si>
    <t>Instalação De Tampão Para Galeria De Águas Pluviais - Articulado, Exceto Fornecimento De Tampão</t>
  </si>
  <si>
    <t>Fornecimento De Tampão De Ferro Fundido Dúctil Classe Mínima 400 (40T) D=600Mm - Nbr 10160 Articulado - P/ Gal. Águas Pluv.</t>
  </si>
  <si>
    <t>Chaminé Circular Para Poço De Visita Para Drenagem, Em Alvenaria Com Tijolos Cerâmicos Maciços, Diâmetro Interno = 0,6 M. Af_12/2020</t>
  </si>
  <si>
    <t>Caixa Para Boca De Lobo Simples Retangular, Em Alvenaria Com Blocos De Concreto, Dimensões Internas: 0,6X1X1,2 M. Af_12/2020</t>
  </si>
  <si>
    <t>Reforma De Boca De Lobo Simples</t>
  </si>
  <si>
    <t>Reforma De Boca De Lobo Dupla</t>
  </si>
  <si>
    <t>Substituição De Guia Chapéu Para Boca De Lobo</t>
  </si>
  <si>
    <t>Substituição De Tampa De Concreto Para Boca De Lobo</t>
  </si>
  <si>
    <t>Serviços De Limpeza Mecânica Dos Sistemas De Drenagem (Galerias, Boca De Lobo, Pv, Etc), Com Utilização De Equipamento Combinado Hidrojato/ Sugador</t>
  </si>
  <si>
    <t>Sinalização Horizontal Em Massa Termoplástica À Quente Por Extrusão, Espessura De 3,0 Mm, Para Faixas</t>
  </si>
  <si>
    <t>Piso Podotátil, Direcional Ou Alerta, Assentado Sobre Argamassa. Af_05/2020</t>
  </si>
  <si>
    <t xml:space="preserve"> Tacha Refletiva Metálica - Bidirecional Tipo Iii - Com Um Pino - Fornecimento E Colocação </t>
  </si>
  <si>
    <t xml:space="preserve">Tachão Refletivo Em Plástico Injetado - Bidirecional - Fornecimento E Colocação </t>
  </si>
  <si>
    <t xml:space="preserve">Pintura De Setas E Zebrados Com Termoplástico Por Extrusão - Espessura De 3,0 Mm </t>
  </si>
  <si>
    <t>Estaca Broca De Concreto, Diâmetro De 20Cm, Escavação Manual Com Trado Concha, Com Armadura De Arranque. Af_05/2020</t>
  </si>
  <si>
    <t xml:space="preserve">Placa Em Fibra - Película I + Iii - Fornecimento E Implantação </t>
  </si>
  <si>
    <t>Placa De Regulamentação Em Fibra, R1 Lado 0,497 M - Película Retrorrefletiva Tipo Iii + Si - Fornecimento E Implantação</t>
  </si>
  <si>
    <t xml:space="preserve"> Placa De Advertência Em Fibra, Lado De 0,60 M - Película Retrorrefletiva Tipo I + Si - Fornecimento E Implantação</t>
  </si>
  <si>
    <t>Suporte Metálico Galvanizado Para Placa De Regulamentação - R1 - Lado De 0,497 M - Fornecimento E Implantação</t>
  </si>
  <si>
    <t>Suporte Metálico Galvanizado Para Placa De Advertência Ou Regulamentação - Lado Ou Diâmetro De 0,60 M - Fornecimento E Implantação</t>
  </si>
  <si>
    <t>mes</t>
  </si>
  <si>
    <t>unmes</t>
  </si>
  <si>
    <t>m3</t>
  </si>
  <si>
    <t>txkm</t>
  </si>
  <si>
    <t>m3xkm</t>
  </si>
  <si>
    <t>mxkm</t>
  </si>
  <si>
    <t>h</t>
  </si>
  <si>
    <t>Tipo de Intervenção:  Recapeamento Asfáltico</t>
  </si>
  <si>
    <t>Tipo de Intervenção: Recapeamento Asfáltico</t>
  </si>
  <si>
    <t>XX,XX%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</si>
</sst>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_(&quot;R$ &quot;* #,##0.00_);_(&quot;R$ &quot;* \(#,##0.00\);_(&quot;R$ &quot;* \-??_);_(@_)"/>
    <numFmt numFmtId="172" formatCode="* #,##0.00\ ;* \(#,##0.00\);* \-#\ ;@\ "/>
    <numFmt numFmtId="173" formatCode="0.0000"/>
    <numFmt numFmtId="174" formatCode="_(* #,##0.00_);_(* \(#,##0.00\);_(* \-??_);_(@_)"/>
    <numFmt numFmtId="175" formatCode="00"/>
    <numFmt numFmtId="176" formatCode="_-* #,##0.00_-;\-* #,##0.00_-;_-* \-??_-;_-@_-"/>
    <numFmt numFmtId="177" formatCode="&quot;R$ &quot;#,##0.00"/>
    <numFmt numFmtId="178" formatCode="00\-00\-00"/>
    <numFmt numFmtId="179" formatCode="&quot;Mês&quot;\ ##"/>
    <numFmt numFmtId="180" formatCode="_-* #,##0.0000_-;\-* #,##0.0000_-;_-* &quot;-&quot;??_-;_-@_-"/>
    <numFmt numFmtId="181" formatCode="##,##0.00\ &quot;m2&quot;"/>
    <numFmt numFmtId="182" formatCode="&quot;R$&quot;\ #,##0.00"/>
    <numFmt numFmtId="183" formatCode="&quot;R$ &quot;#,##0.00\ &quot;/ m2&quot;"/>
    <numFmt numFmtId="184" formatCode="&quot; R$ &quot;#,##0.00\ &quot;/ m2&quot;"/>
    <numFmt numFmtId="185" formatCode="&quot;MÊS&quot;\ ##"/>
    <numFmt numFmtId="186" formatCode="_(&quot;R$ &quot;#,##0.00_);_(&quot;R$ &quot;\(#,##0.00\);_(&quot;R$ &quot;\ \-??_);_(@_)"/>
    <numFmt numFmtId="187" formatCode="00.00.00"/>
    <numFmt numFmtId="188" formatCode="#,##0.00\ &quot;m2&quot;"/>
    <numFmt numFmtId="189" formatCode="&quot;R$ &quot;* #,##0.00\ &quot;/&quot;\ &quot;m2&quot;"/>
    <numFmt numFmtId="190" formatCode="0.00_)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0.000"/>
    <numFmt numFmtId="196" formatCode="0.0"/>
    <numFmt numFmtId="197" formatCode="[$-416]dddd\,\ d&quot; de &quot;mmmm&quot; de &quot;yyyy"/>
  </numFmts>
  <fonts count="64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medium"/>
      <top style="hair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/>
      <bottom style="hair"/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NumberFormat="0">
      <alignment/>
      <protection/>
    </xf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>
      <alignment/>
      <protection/>
    </xf>
    <xf numFmtId="42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1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51" fillId="32" borderId="0" applyNumberFormat="0" applyBorder="0" applyAlignment="0" applyProtection="0"/>
    <xf numFmtId="0" fontId="52" fillId="21" borderId="5" applyNumberFormat="0" applyAlignment="0" applyProtection="0"/>
    <xf numFmtId="41" fontId="0" fillId="0" borderId="0" applyFill="0" applyBorder="0" applyAlignment="0" applyProtection="0"/>
    <xf numFmtId="172" fontId="0" fillId="0" borderId="0">
      <alignment/>
      <protection/>
    </xf>
    <xf numFmtId="174" fontId="0" fillId="0" borderId="0">
      <alignment/>
      <protection/>
    </xf>
    <xf numFmtId="0" fontId="1" fillId="0" borderId="6">
      <alignment horizontal="left" wrapTex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174" fontId="0" fillId="0" borderId="0">
      <alignment/>
      <protection/>
    </xf>
    <xf numFmtId="43" fontId="17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60" fillId="33" borderId="12" xfId="45" applyNumberFormat="1" applyFont="1" applyFill="1" applyBorder="1" applyAlignment="1" applyProtection="1">
      <alignment horizontal="center" vertical="center"/>
      <protection hidden="1"/>
    </xf>
    <xf numFmtId="171" fontId="0" fillId="0" borderId="13" xfId="49" applyFont="1" applyFill="1" applyBorder="1" applyAlignment="1" applyProtection="1">
      <alignment horizontal="right" vertical="center"/>
      <protection hidden="1"/>
    </xf>
    <xf numFmtId="171" fontId="0" fillId="0" borderId="14" xfId="49" applyFont="1" applyFill="1" applyBorder="1" applyAlignment="1" applyProtection="1">
      <alignment horizontal="right" vertical="center"/>
      <protection hidden="1"/>
    </xf>
    <xf numFmtId="171" fontId="0" fillId="0" borderId="15" xfId="49" applyFont="1" applyFill="1" applyBorder="1" applyAlignment="1" applyProtection="1">
      <alignment horizontal="right" vertical="center"/>
      <protection hidden="1"/>
    </xf>
    <xf numFmtId="0" fontId="0" fillId="0" borderId="13" xfId="45" applyNumberFormat="1" applyFont="1" applyFill="1" applyBorder="1" applyAlignment="1" applyProtection="1">
      <alignment horizontal="center" vertical="center"/>
      <protection hidden="1"/>
    </xf>
    <xf numFmtId="0" fontId="0" fillId="0" borderId="15" xfId="45" applyNumberFormat="1" applyFont="1" applyFill="1" applyBorder="1" applyAlignment="1" applyProtection="1">
      <alignment horizontal="center" vertical="center"/>
      <protection hidden="1"/>
    </xf>
    <xf numFmtId="171" fontId="0" fillId="0" borderId="13" xfId="49" applyFont="1" applyFill="1" applyBorder="1" applyAlignment="1" applyProtection="1">
      <alignment horizontal="right" vertical="center"/>
      <protection hidden="1"/>
    </xf>
    <xf numFmtId="171" fontId="0" fillId="0" borderId="16" xfId="49" applyFont="1" applyFill="1" applyBorder="1" applyAlignment="1" applyProtection="1">
      <alignment horizontal="right" vertical="center"/>
      <protection hidden="1"/>
    </xf>
    <xf numFmtId="49" fontId="0" fillId="0" borderId="17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hidden="1"/>
    </xf>
    <xf numFmtId="0" fontId="0" fillId="0" borderId="0" xfId="45" applyFont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horizontal="center" vertical="center"/>
      <protection hidden="1"/>
    </xf>
    <xf numFmtId="0" fontId="4" fillId="0" borderId="0" xfId="45" applyFont="1" applyBorder="1" applyAlignment="1" applyProtection="1">
      <alignment horizontal="center" vertical="center"/>
      <protection hidden="1"/>
    </xf>
    <xf numFmtId="0" fontId="4" fillId="0" borderId="18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173" fontId="4" fillId="0" borderId="19" xfId="45" applyNumberFormat="1" applyFont="1" applyBorder="1" applyAlignment="1" applyProtection="1">
      <alignment horizontal="center" vertical="center" wrapText="1"/>
      <protection hidden="1"/>
    </xf>
    <xf numFmtId="0" fontId="4" fillId="0" borderId="18" xfId="45" applyFont="1" applyBorder="1" applyAlignment="1" applyProtection="1">
      <alignment horizontal="left"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19" xfId="45" applyFont="1" applyBorder="1" applyAlignment="1" applyProtection="1">
      <alignment horizontal="center" vertical="center" wrapText="1"/>
      <protection hidden="1"/>
    </xf>
    <xf numFmtId="0" fontId="4" fillId="0" borderId="18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horizontal="center"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7" fillId="0" borderId="0" xfId="45" applyFont="1" applyBorder="1" applyAlignment="1" applyProtection="1">
      <alignment vertical="center" wrapText="1"/>
      <protection hidden="1"/>
    </xf>
    <xf numFmtId="181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71" fontId="4" fillId="0" borderId="19" xfId="45" applyNumberFormat="1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182" fontId="4" fillId="0" borderId="0" xfId="45" applyNumberFormat="1" applyFont="1" applyBorder="1" applyAlignment="1" applyProtection="1">
      <alignment horizontal="center" vertical="center" wrapText="1"/>
      <protection hidden="1"/>
    </xf>
    <xf numFmtId="171" fontId="4" fillId="0" borderId="19" xfId="49" applyFont="1" applyFill="1" applyBorder="1" applyAlignment="1" applyProtection="1">
      <alignment horizontal="center" vertical="center" wrapText="1"/>
      <protection hidden="1"/>
    </xf>
    <xf numFmtId="0" fontId="4" fillId="0" borderId="18" xfId="45" applyFont="1" applyBorder="1" applyAlignment="1" applyProtection="1">
      <alignment horizontal="left" vertical="center" wrapText="1"/>
      <protection hidden="1"/>
    </xf>
    <xf numFmtId="0" fontId="7" fillId="0" borderId="0" xfId="45" applyFont="1" applyBorder="1" applyAlignment="1" applyProtection="1">
      <alignment horizontal="center" vertical="center" wrapText="1"/>
      <protection hidden="1"/>
    </xf>
    <xf numFmtId="171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19" xfId="45" applyNumberFormat="1" applyFont="1" applyBorder="1" applyAlignment="1" applyProtection="1">
      <alignment horizontal="center" vertical="center" wrapText="1"/>
      <protection hidden="1"/>
    </xf>
    <xf numFmtId="0" fontId="4" fillId="0" borderId="20" xfId="45" applyFont="1" applyBorder="1" applyAlignment="1" applyProtection="1">
      <alignment vertical="center"/>
      <protection hidden="1"/>
    </xf>
    <xf numFmtId="0" fontId="6" fillId="0" borderId="21" xfId="45" applyFont="1" applyFill="1" applyBorder="1" applyAlignment="1" applyProtection="1">
      <alignment horizontal="center" vertical="center"/>
      <protection hidden="1"/>
    </xf>
    <xf numFmtId="0" fontId="6" fillId="0" borderId="21" xfId="45" applyFont="1" applyFill="1" applyBorder="1" applyAlignment="1" applyProtection="1">
      <alignment vertical="center"/>
      <protection hidden="1"/>
    </xf>
    <xf numFmtId="0" fontId="4" fillId="0" borderId="21" xfId="45" applyFont="1" applyBorder="1" applyAlignment="1" applyProtection="1">
      <alignment vertical="center"/>
      <protection hidden="1"/>
    </xf>
    <xf numFmtId="0" fontId="7" fillId="0" borderId="21" xfId="45" applyFont="1" applyBorder="1" applyAlignment="1" applyProtection="1">
      <alignment vertical="center" wrapText="1"/>
      <protection hidden="1"/>
    </xf>
    <xf numFmtId="183" fontId="4" fillId="0" borderId="21" xfId="49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45" applyFont="1" applyFill="1" applyBorder="1" applyAlignment="1" applyProtection="1">
      <alignment vertical="center"/>
      <protection hidden="1"/>
    </xf>
    <xf numFmtId="0" fontId="0" fillId="0" borderId="18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45" applyFont="1" applyBorder="1" applyAlignment="1" applyProtection="1">
      <alignment horizontal="center" vertical="center" wrapText="1"/>
      <protection hidden="1"/>
    </xf>
    <xf numFmtId="0" fontId="60" fillId="33" borderId="23" xfId="45" applyFont="1" applyFill="1" applyBorder="1" applyAlignment="1" applyProtection="1">
      <alignment horizontal="center" vertical="center" wrapText="1"/>
      <protection hidden="1"/>
    </xf>
    <xf numFmtId="0" fontId="60" fillId="33" borderId="24" xfId="45" applyFont="1" applyFill="1" applyBorder="1" applyAlignment="1" applyProtection="1">
      <alignment horizontal="left" vertical="center" wrapText="1"/>
      <protection hidden="1"/>
    </xf>
    <xf numFmtId="0" fontId="60" fillId="33" borderId="25" xfId="45" applyFont="1" applyFill="1" applyBorder="1" applyAlignment="1" applyProtection="1">
      <alignment horizontal="center" vertical="center" wrapText="1"/>
      <protection hidden="1"/>
    </xf>
    <xf numFmtId="4" fontId="60" fillId="34" borderId="24" xfId="45" applyNumberFormat="1" applyFont="1" applyFill="1" applyBorder="1" applyAlignment="1" applyProtection="1">
      <alignment horizontal="center" vertical="center" wrapText="1"/>
      <protection hidden="1"/>
    </xf>
    <xf numFmtId="4" fontId="60" fillId="33" borderId="25" xfId="45" applyNumberFormat="1" applyFont="1" applyFill="1" applyBorder="1" applyAlignment="1" applyProtection="1">
      <alignment horizontal="center" vertical="center" wrapText="1"/>
      <protection hidden="1"/>
    </xf>
    <xf numFmtId="171" fontId="60" fillId="33" borderId="25" xfId="49" applyFont="1" applyFill="1" applyBorder="1" applyAlignment="1" applyProtection="1">
      <alignment horizontal="center" vertical="center" wrapText="1"/>
      <protection hidden="1"/>
    </xf>
    <xf numFmtId="173" fontId="60" fillId="33" borderId="26" xfId="45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45" applyFont="1" applyFill="1" applyBorder="1" applyAlignment="1" applyProtection="1">
      <alignment vertical="center"/>
      <protection hidden="1"/>
    </xf>
    <xf numFmtId="175" fontId="9" fillId="35" borderId="27" xfId="45" applyNumberFormat="1" applyFont="1" applyFill="1" applyBorder="1" applyAlignment="1" applyProtection="1">
      <alignment horizontal="center" vertical="center" wrapText="1"/>
      <protection hidden="1"/>
    </xf>
    <xf numFmtId="175" fontId="9" fillId="35" borderId="28" xfId="45" applyNumberFormat="1" applyFont="1" applyFill="1" applyBorder="1" applyAlignment="1" applyProtection="1">
      <alignment horizontal="center" vertical="center" wrapText="1"/>
      <protection hidden="1"/>
    </xf>
    <xf numFmtId="175" fontId="9" fillId="36" borderId="29" xfId="45" applyNumberFormat="1" applyFont="1" applyFill="1" applyBorder="1" applyAlignment="1" applyProtection="1">
      <alignment horizontal="center" vertical="center" wrapText="1"/>
      <protection hidden="1"/>
    </xf>
    <xf numFmtId="0" fontId="9" fillId="35" borderId="29" xfId="45" applyFont="1" applyFill="1" applyBorder="1" applyAlignment="1" applyProtection="1">
      <alignment horizontal="left" vertical="center" wrapText="1"/>
      <protection hidden="1"/>
    </xf>
    <xf numFmtId="171" fontId="9" fillId="35" borderId="29" xfId="45" applyNumberFormat="1" applyFont="1" applyFill="1" applyBorder="1" applyAlignment="1" applyProtection="1">
      <alignment horizontal="centerContinuous" vertical="center" wrapText="1"/>
      <protection hidden="1"/>
    </xf>
    <xf numFmtId="171" fontId="9" fillId="35" borderId="29" xfId="49" applyFont="1" applyFill="1" applyBorder="1" applyAlignment="1" applyProtection="1">
      <alignment horizontal="centerContinuous" vertical="center" wrapText="1"/>
      <protection hidden="1"/>
    </xf>
    <xf numFmtId="10" fontId="9" fillId="35" borderId="30" xfId="7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45" applyFont="1" applyFill="1" applyBorder="1" applyAlignment="1" applyProtection="1">
      <alignment horizontal="center" vertical="center"/>
      <protection hidden="1"/>
    </xf>
    <xf numFmtId="0" fontId="3" fillId="0" borderId="31" xfId="45" applyFont="1" applyFill="1" applyBorder="1" applyAlignment="1" applyProtection="1">
      <alignment horizontal="center" vertical="center"/>
      <protection hidden="1"/>
    </xf>
    <xf numFmtId="0" fontId="3" fillId="0" borderId="32" xfId="45" applyFont="1" applyFill="1" applyBorder="1" applyAlignment="1" applyProtection="1">
      <alignment horizontal="center" vertical="center"/>
      <protection hidden="1"/>
    </xf>
    <xf numFmtId="0" fontId="3" fillId="0" borderId="33" xfId="45" applyFont="1" applyFill="1" applyBorder="1" applyAlignment="1" applyProtection="1">
      <alignment horizontal="center" vertical="center" wrapText="1"/>
      <protection hidden="1"/>
    </xf>
    <xf numFmtId="0" fontId="9" fillId="0" borderId="33" xfId="45" applyFont="1" applyBorder="1" applyAlignment="1" applyProtection="1">
      <alignment horizontal="left" vertical="center" wrapText="1"/>
      <protection hidden="1"/>
    </xf>
    <xf numFmtId="171" fontId="3" fillId="0" borderId="33" xfId="49" applyFont="1" applyFill="1" applyBorder="1" applyAlignment="1" applyProtection="1">
      <alignment horizontal="centerContinuous" vertical="center"/>
      <protection hidden="1"/>
    </xf>
    <xf numFmtId="10" fontId="3" fillId="0" borderId="34" xfId="70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left" vertical="center" wrapText="1"/>
      <protection hidden="1"/>
    </xf>
    <xf numFmtId="4" fontId="0" fillId="0" borderId="16" xfId="0" applyNumberFormat="1" applyFont="1" applyFill="1" applyBorder="1" applyAlignment="1" applyProtection="1">
      <alignment horizontal="center" vertical="center"/>
      <protection hidden="1"/>
    </xf>
    <xf numFmtId="4" fontId="0" fillId="0" borderId="17" xfId="66" applyNumberFormat="1" applyFont="1" applyFill="1" applyBorder="1" applyAlignment="1" applyProtection="1">
      <alignment horizontal="center" vertical="center"/>
      <protection hidden="1"/>
    </xf>
    <xf numFmtId="4" fontId="0" fillId="0" borderId="16" xfId="66" applyNumberFormat="1" applyFont="1" applyFill="1" applyBorder="1" applyAlignment="1" applyProtection="1">
      <alignment horizontal="center" vertical="center"/>
      <protection hidden="1"/>
    </xf>
    <xf numFmtId="10" fontId="0" fillId="0" borderId="35" xfId="70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hidden="1"/>
    </xf>
    <xf numFmtId="0" fontId="3" fillId="0" borderId="36" xfId="45" applyFont="1" applyFill="1" applyBorder="1" applyAlignment="1" applyProtection="1">
      <alignment horizontal="center" vertical="center"/>
      <protection hidden="1"/>
    </xf>
    <xf numFmtId="0" fontId="3" fillId="0" borderId="37" xfId="45" applyFont="1" applyFill="1" applyBorder="1" applyAlignment="1" applyProtection="1">
      <alignment horizontal="center" vertical="center"/>
      <protection hidden="1"/>
    </xf>
    <xf numFmtId="0" fontId="3" fillId="0" borderId="38" xfId="45" applyFont="1" applyFill="1" applyBorder="1" applyAlignment="1" applyProtection="1">
      <alignment horizontal="center" vertical="center" wrapText="1"/>
      <protection hidden="1"/>
    </xf>
    <xf numFmtId="0" fontId="9" fillId="0" borderId="38" xfId="45" applyFont="1" applyBorder="1" applyAlignment="1" applyProtection="1">
      <alignment horizontal="left" vertical="center" wrapText="1"/>
      <protection hidden="1"/>
    </xf>
    <xf numFmtId="171" fontId="3" fillId="0" borderId="38" xfId="49" applyFont="1" applyFill="1" applyBorder="1" applyAlignment="1" applyProtection="1">
      <alignment horizontal="centerContinuous" vertical="center"/>
      <protection hidden="1"/>
    </xf>
    <xf numFmtId="10" fontId="3" fillId="0" borderId="39" xfId="70" applyNumberFormat="1" applyFont="1" applyFill="1" applyBorder="1" applyAlignment="1" applyProtection="1">
      <alignment horizontal="center" vertical="center" wrapText="1"/>
      <protection hidden="1"/>
    </xf>
    <xf numFmtId="178" fontId="0" fillId="0" borderId="17" xfId="67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45" applyFont="1" applyFill="1" applyBorder="1" applyAlignment="1" applyProtection="1">
      <alignment horizontal="center" vertical="center"/>
      <protection hidden="1"/>
    </xf>
    <xf numFmtId="0" fontId="3" fillId="0" borderId="41" xfId="45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left" vertical="center" wrapText="1"/>
      <protection hidden="1"/>
    </xf>
    <xf numFmtId="4" fontId="0" fillId="0" borderId="14" xfId="0" applyNumberFormat="1" applyFont="1" applyFill="1" applyBorder="1" applyAlignment="1" applyProtection="1">
      <alignment horizontal="center" vertical="center"/>
      <protection hidden="1"/>
    </xf>
    <xf numFmtId="10" fontId="0" fillId="0" borderId="42" xfId="7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left" vertical="center" wrapText="1"/>
      <protection hidden="1"/>
    </xf>
    <xf numFmtId="4" fontId="0" fillId="0" borderId="13" xfId="0" applyNumberFormat="1" applyFont="1" applyFill="1" applyBorder="1" applyAlignment="1" applyProtection="1">
      <alignment horizontal="center" vertical="center"/>
      <protection hidden="1"/>
    </xf>
    <xf numFmtId="4" fontId="0" fillId="0" borderId="13" xfId="66" applyNumberFormat="1" applyFont="1" applyFill="1" applyBorder="1" applyAlignment="1" applyProtection="1">
      <alignment horizontal="center" vertical="center"/>
      <protection hidden="1"/>
    </xf>
    <xf numFmtId="10" fontId="0" fillId="0" borderId="43" xfId="70" applyNumberFormat="1" applyFont="1" applyFill="1" applyBorder="1" applyAlignment="1" applyProtection="1">
      <alignment horizontal="center" vertical="center"/>
      <protection hidden="1"/>
    </xf>
    <xf numFmtId="0" fontId="3" fillId="0" borderId="44" xfId="45" applyFont="1" applyFill="1" applyBorder="1" applyAlignment="1" applyProtection="1">
      <alignment horizontal="center" vertical="center"/>
      <protection hidden="1"/>
    </xf>
    <xf numFmtId="0" fontId="3" fillId="0" borderId="45" xfId="45" applyFont="1" applyFill="1" applyBorder="1" applyAlignment="1" applyProtection="1">
      <alignment horizontal="center" vertical="center"/>
      <protection hidden="1"/>
    </xf>
    <xf numFmtId="178" fontId="0" fillId="0" borderId="17" xfId="67" applyNumberFormat="1" applyFont="1" applyFill="1" applyBorder="1" applyAlignment="1" applyProtection="1">
      <alignment horizontal="center" vertical="center" wrapText="1"/>
      <protection hidden="1"/>
    </xf>
    <xf numFmtId="0" fontId="3" fillId="0" borderId="46" xfId="45" applyFont="1" applyFill="1" applyBorder="1" applyAlignment="1" applyProtection="1">
      <alignment horizontal="center" vertical="center"/>
      <protection hidden="1"/>
    </xf>
    <xf numFmtId="0" fontId="3" fillId="0" borderId="46" xfId="45" applyFont="1" applyFill="1" applyBorder="1" applyAlignment="1" applyProtection="1">
      <alignment horizontal="center" vertical="center" wrapText="1"/>
      <protection hidden="1"/>
    </xf>
    <xf numFmtId="0" fontId="9" fillId="0" borderId="46" xfId="45" applyFont="1" applyBorder="1" applyAlignment="1" applyProtection="1">
      <alignment horizontal="left" vertical="center" wrapText="1"/>
      <protection hidden="1"/>
    </xf>
    <xf numFmtId="171" fontId="3" fillId="0" borderId="46" xfId="49" applyFont="1" applyFill="1" applyBorder="1" applyAlignment="1" applyProtection="1">
      <alignment horizontal="centerContinuous" vertical="center"/>
      <protection hidden="1"/>
    </xf>
    <xf numFmtId="10" fontId="3" fillId="0" borderId="46" xfId="70" applyNumberFormat="1" applyFont="1" applyFill="1" applyBorder="1" applyAlignment="1" applyProtection="1">
      <alignment horizontal="center" vertical="center" wrapText="1"/>
      <protection hidden="1"/>
    </xf>
    <xf numFmtId="49" fontId="0" fillId="0" borderId="47" xfId="0" applyNumberFormat="1" applyFill="1" applyBorder="1" applyAlignment="1" applyProtection="1">
      <alignment horizontal="center" vertical="center"/>
      <protection hidden="1"/>
    </xf>
    <xf numFmtId="10" fontId="0" fillId="0" borderId="43" xfId="70" applyNumberFormat="1" applyFont="1" applyFill="1" applyBorder="1" applyAlignment="1" applyProtection="1">
      <alignment horizontal="center" vertical="center"/>
      <protection hidden="1"/>
    </xf>
    <xf numFmtId="0" fontId="0" fillId="37" borderId="0" xfId="45" applyFont="1" applyFill="1" applyBorder="1" applyAlignment="1" applyProtection="1">
      <alignment vertical="center"/>
      <protection hidden="1"/>
    </xf>
    <xf numFmtId="4" fontId="0" fillId="0" borderId="13" xfId="66" applyNumberFormat="1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left" vertical="center" wrapText="1"/>
      <protection hidden="1"/>
    </xf>
    <xf numFmtId="4" fontId="0" fillId="0" borderId="15" xfId="0" applyNumberFormat="1" applyFont="1" applyFill="1" applyBorder="1" applyAlignment="1" applyProtection="1">
      <alignment horizontal="center" vertical="center"/>
      <protection hidden="1"/>
    </xf>
    <xf numFmtId="4" fontId="0" fillId="0" borderId="15" xfId="66" applyNumberFormat="1" applyFont="1" applyFill="1" applyBorder="1" applyAlignment="1" applyProtection="1">
      <alignment horizontal="center" vertical="center"/>
      <protection hidden="1"/>
    </xf>
    <xf numFmtId="10" fontId="0" fillId="0" borderId="48" xfId="70" applyNumberFormat="1" applyFont="1" applyFill="1" applyBorder="1" applyAlignment="1" applyProtection="1">
      <alignment horizontal="center" vertical="center"/>
      <protection hidden="1"/>
    </xf>
    <xf numFmtId="0" fontId="3" fillId="0" borderId="31" xfId="45" applyFont="1" applyBorder="1" applyAlignment="1" applyProtection="1">
      <alignment horizontal="center" vertical="center"/>
      <protection hidden="1"/>
    </xf>
    <xf numFmtId="0" fontId="3" fillId="0" borderId="32" xfId="45" applyFont="1" applyBorder="1" applyAlignment="1" applyProtection="1">
      <alignment horizontal="center" vertical="center"/>
      <protection hidden="1"/>
    </xf>
    <xf numFmtId="0" fontId="0" fillId="0" borderId="13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45" applyNumberFormat="1" applyFont="1" applyFill="1" applyBorder="1" applyAlignment="1" applyProtection="1">
      <alignment horizontal="center" vertical="center" wrapText="1"/>
      <protection hidden="1"/>
    </xf>
    <xf numFmtId="0" fontId="61" fillId="0" borderId="15" xfId="45" applyNumberFormat="1" applyFont="1" applyFill="1" applyBorder="1" applyAlignment="1" applyProtection="1">
      <alignment horizontal="center" vertical="center" wrapText="1"/>
      <protection hidden="1"/>
    </xf>
    <xf numFmtId="4" fontId="0" fillId="0" borderId="15" xfId="66" applyNumberFormat="1" applyFont="1" applyFill="1" applyBorder="1" applyAlignment="1" applyProtection="1">
      <alignment horizontal="center" vertical="center"/>
      <protection hidden="1"/>
    </xf>
    <xf numFmtId="0" fontId="61" fillId="0" borderId="13" xfId="45" applyNumberFormat="1" applyFont="1" applyFill="1" applyBorder="1" applyAlignment="1" applyProtection="1">
      <alignment horizontal="center" vertical="center" wrapText="1"/>
      <protection hidden="1"/>
    </xf>
    <xf numFmtId="0" fontId="60" fillId="33" borderId="27" xfId="45" applyFont="1" applyFill="1" applyBorder="1" applyAlignment="1" applyProtection="1">
      <alignment vertical="center"/>
      <protection hidden="1"/>
    </xf>
    <xf numFmtId="0" fontId="60" fillId="33" borderId="28" xfId="45" applyFont="1" applyFill="1" applyBorder="1" applyAlignment="1" applyProtection="1">
      <alignment horizontal="center" vertical="center"/>
      <protection hidden="1"/>
    </xf>
    <xf numFmtId="0" fontId="60" fillId="33" borderId="28" xfId="45" applyFont="1" applyFill="1" applyBorder="1" applyAlignment="1" applyProtection="1">
      <alignment vertical="center"/>
      <protection hidden="1"/>
    </xf>
    <xf numFmtId="0" fontId="60" fillId="33" borderId="29" xfId="45" applyFont="1" applyFill="1" applyBorder="1" applyAlignment="1" applyProtection="1">
      <alignment horizontal="left" vertical="center"/>
      <protection hidden="1"/>
    </xf>
    <xf numFmtId="0" fontId="60" fillId="33" borderId="29" xfId="45" applyFont="1" applyFill="1" applyBorder="1" applyAlignment="1" applyProtection="1">
      <alignment horizontal="center" vertical="center"/>
      <protection hidden="1"/>
    </xf>
    <xf numFmtId="4" fontId="60" fillId="34" borderId="49" xfId="45" applyNumberFormat="1" applyFont="1" applyFill="1" applyBorder="1" applyAlignment="1" applyProtection="1">
      <alignment horizontal="center" vertical="center"/>
      <protection hidden="1"/>
    </xf>
    <xf numFmtId="176" fontId="60" fillId="33" borderId="50" xfId="49" applyNumberFormat="1" applyFont="1" applyFill="1" applyBorder="1" applyAlignment="1" applyProtection="1">
      <alignment horizontal="center" vertical="center"/>
      <protection hidden="1"/>
    </xf>
    <xf numFmtId="9" fontId="60" fillId="33" borderId="30" xfId="45" applyNumberFormat="1" applyFont="1" applyFill="1" applyBorder="1" applyAlignment="1" applyProtection="1">
      <alignment horizontal="center" vertical="center" wrapText="1"/>
      <protection hidden="1"/>
    </xf>
    <xf numFmtId="0" fontId="62" fillId="0" borderId="0" xfId="45" applyFont="1" applyFill="1" applyBorder="1" applyAlignment="1" applyProtection="1">
      <alignment vertical="center"/>
      <protection hidden="1"/>
    </xf>
    <xf numFmtId="0" fontId="60" fillId="33" borderId="27" xfId="45" applyFont="1" applyFill="1" applyBorder="1" applyAlignment="1" applyProtection="1">
      <alignment horizontal="center" vertical="center"/>
      <protection hidden="1"/>
    </xf>
    <xf numFmtId="0" fontId="60" fillId="33" borderId="29" xfId="45" applyFont="1" applyFill="1" applyBorder="1" applyAlignment="1" applyProtection="1">
      <alignment horizontal="center" vertical="center"/>
      <protection hidden="1"/>
    </xf>
    <xf numFmtId="10" fontId="60" fillId="34" borderId="49" xfId="70" applyNumberFormat="1" applyFont="1" applyFill="1" applyBorder="1" applyAlignment="1" applyProtection="1">
      <alignment horizontal="center" vertical="center"/>
      <protection hidden="1"/>
    </xf>
    <xf numFmtId="0" fontId="13" fillId="0" borderId="0" xfId="45" applyFont="1" applyBorder="1" applyAlignment="1" applyProtection="1">
      <alignment vertical="center"/>
      <protection hidden="1"/>
    </xf>
    <xf numFmtId="0" fontId="13" fillId="0" borderId="0" xfId="45" applyFont="1" applyBorder="1" applyAlignment="1" applyProtection="1">
      <alignment horizontal="center" vertical="center"/>
      <protection hidden="1"/>
    </xf>
    <xf numFmtId="0" fontId="13" fillId="0" borderId="0" xfId="45" applyFont="1" applyFill="1" applyBorder="1" applyAlignment="1" applyProtection="1">
      <alignment horizontal="center" vertical="center" wrapText="1"/>
      <protection hidden="1"/>
    </xf>
    <xf numFmtId="0" fontId="6" fillId="0" borderId="0" xfId="45" applyFont="1" applyBorder="1" applyAlignment="1" applyProtection="1">
      <alignment horizontal="left" vertical="center" wrapText="1"/>
      <protection hidden="1"/>
    </xf>
    <xf numFmtId="0" fontId="12" fillId="0" borderId="0" xfId="45" applyFont="1" applyAlignment="1" applyProtection="1">
      <alignment horizontal="center" vertical="center"/>
      <protection hidden="1"/>
    </xf>
    <xf numFmtId="4" fontId="12" fillId="0" borderId="0" xfId="45" applyNumberFormat="1" applyFont="1" applyFill="1" applyAlignment="1" applyProtection="1">
      <alignment horizontal="center" vertical="center"/>
      <protection hidden="1"/>
    </xf>
    <xf numFmtId="0" fontId="0" fillId="0" borderId="0" xfId="45" applyFont="1" applyAlignment="1" applyProtection="1">
      <alignment horizontal="center" vertical="center"/>
      <protection hidden="1"/>
    </xf>
    <xf numFmtId="0" fontId="0" fillId="0" borderId="0" xfId="45" applyFont="1" applyAlignment="1" applyProtection="1">
      <alignment horizontal="right" vertical="center"/>
      <protection hidden="1"/>
    </xf>
    <xf numFmtId="43" fontId="12" fillId="0" borderId="0" xfId="45" applyNumberFormat="1" applyFont="1" applyAlignment="1" applyProtection="1">
      <alignment horizontal="right" vertical="center"/>
      <protection hidden="1"/>
    </xf>
    <xf numFmtId="0" fontId="12" fillId="0" borderId="0" xfId="45" applyFont="1" applyAlignment="1" applyProtection="1">
      <alignment horizontal="right" vertical="center"/>
      <protection hidden="1"/>
    </xf>
    <xf numFmtId="0" fontId="14" fillId="0" borderId="0" xfId="45" applyFont="1" applyBorder="1" applyAlignment="1" applyProtection="1">
      <alignment horizontal="center" vertical="center" wrapText="1"/>
      <protection hidden="1"/>
    </xf>
    <xf numFmtId="0" fontId="14" fillId="0" borderId="0" xfId="45" applyFont="1" applyFill="1" applyBorder="1" applyAlignment="1" applyProtection="1">
      <alignment horizontal="center" vertical="center" wrapText="1"/>
      <protection hidden="1"/>
    </xf>
    <xf numFmtId="4" fontId="0" fillId="0" borderId="0" xfId="45" applyNumberFormat="1" applyFont="1" applyBorder="1" applyAlignment="1" applyProtection="1">
      <alignment vertical="center"/>
      <protection hidden="1"/>
    </xf>
    <xf numFmtId="4" fontId="0" fillId="0" borderId="0" xfId="45" applyNumberFormat="1" applyFont="1" applyBorder="1" applyAlignment="1" applyProtection="1">
      <alignment horizontal="center" vertical="center"/>
      <protection hidden="1"/>
    </xf>
    <xf numFmtId="0" fontId="12" fillId="0" borderId="0" xfId="45" applyFont="1" applyBorder="1" applyAlignment="1" applyProtection="1">
      <alignment horizontal="center" vertical="center"/>
      <protection hidden="1"/>
    </xf>
    <xf numFmtId="0" fontId="6" fillId="0" borderId="0" xfId="45" applyFont="1" applyBorder="1" applyAlignment="1" applyProtection="1">
      <alignment horizontal="center" vertical="center" wrapText="1"/>
      <protection hidden="1"/>
    </xf>
    <xf numFmtId="0" fontId="0" fillId="0" borderId="0" xfId="45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73" fontId="0" fillId="0" borderId="0" xfId="45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45" applyFont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vertical="center"/>
      <protection hidden="1"/>
    </xf>
    <xf numFmtId="4" fontId="0" fillId="0" borderId="0" xfId="45" applyNumberFormat="1" applyFont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horizontal="left" vertical="center"/>
      <protection hidden="1"/>
    </xf>
    <xf numFmtId="4" fontId="0" fillId="0" borderId="0" xfId="45" applyNumberFormat="1" applyFont="1" applyFill="1" applyBorder="1" applyAlignment="1" applyProtection="1">
      <alignment horizontal="center" vertical="center"/>
      <protection hidden="1"/>
    </xf>
    <xf numFmtId="171" fontId="0" fillId="0" borderId="0" xfId="49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4" fontId="0" fillId="0" borderId="0" xfId="45" applyNumberFormat="1" applyFont="1" applyBorder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horizontal="center" vertical="center"/>
      <protection hidden="1"/>
    </xf>
    <xf numFmtId="0" fontId="0" fillId="0" borderId="0" xfId="45" applyFont="1" applyAlignment="1" applyProtection="1">
      <alignment vertical="center"/>
      <protection hidden="1"/>
    </xf>
    <xf numFmtId="0" fontId="3" fillId="0" borderId="51" xfId="45" applyFont="1" applyBorder="1" applyAlignment="1" applyProtection="1">
      <alignment vertical="center" wrapText="1"/>
      <protection hidden="1"/>
    </xf>
    <xf numFmtId="0" fontId="3" fillId="0" borderId="52" xfId="45" applyFont="1" applyBorder="1" applyAlignment="1" applyProtection="1">
      <alignment vertical="center" wrapText="1"/>
      <protection hidden="1"/>
    </xf>
    <xf numFmtId="0" fontId="0" fillId="0" borderId="53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6" fillId="0" borderId="0" xfId="45" applyFont="1" applyBorder="1" applyAlignment="1" applyProtection="1">
      <alignment vertical="center"/>
      <protection hidden="1"/>
    </xf>
    <xf numFmtId="181" fontId="4" fillId="0" borderId="19" xfId="45" applyNumberFormat="1" applyFont="1" applyBorder="1" applyAlignment="1" applyProtection="1">
      <alignment vertical="center" wrapText="1"/>
      <protection hidden="1"/>
    </xf>
    <xf numFmtId="0" fontId="6" fillId="0" borderId="18" xfId="45" applyFont="1" applyBorder="1" applyAlignment="1" applyProtection="1">
      <alignment vertical="center"/>
      <protection hidden="1"/>
    </xf>
    <xf numFmtId="0" fontId="6" fillId="0" borderId="0" xfId="45" applyFont="1" applyBorder="1" applyAlignment="1" applyProtection="1">
      <alignment horizontal="left" vertical="center"/>
      <protection hidden="1"/>
    </xf>
    <xf numFmtId="0" fontId="4" fillId="0" borderId="0" xfId="45" applyFont="1" applyBorder="1" applyAlignment="1" applyProtection="1">
      <alignment horizontal="left" vertical="center"/>
      <protection hidden="1"/>
    </xf>
    <xf numFmtId="186" fontId="4" fillId="0" borderId="19" xfId="49" applyNumberFormat="1" applyFont="1" applyBorder="1" applyAlignment="1" applyProtection="1">
      <alignment vertical="center"/>
      <protection hidden="1"/>
    </xf>
    <xf numFmtId="184" fontId="4" fillId="0" borderId="19" xfId="49" applyNumberFormat="1" applyFont="1" applyBorder="1" applyAlignment="1" applyProtection="1">
      <alignment vertical="center"/>
      <protection hidden="1"/>
    </xf>
    <xf numFmtId="0" fontId="3" fillId="0" borderId="20" xfId="45" applyFont="1" applyBorder="1" applyAlignment="1" applyProtection="1">
      <alignment vertical="center"/>
      <protection hidden="1"/>
    </xf>
    <xf numFmtId="0" fontId="3" fillId="0" borderId="21" xfId="45" applyFont="1" applyBorder="1" applyAlignment="1" applyProtection="1">
      <alignment vertical="center"/>
      <protection hidden="1"/>
    </xf>
    <xf numFmtId="0" fontId="0" fillId="0" borderId="22" xfId="45" applyFont="1" applyBorder="1" applyAlignment="1" applyProtection="1">
      <alignment vertical="center"/>
      <protection hidden="1"/>
    </xf>
    <xf numFmtId="0" fontId="3" fillId="0" borderId="0" xfId="45" applyFont="1" applyBorder="1" applyAlignment="1" applyProtection="1">
      <alignment vertical="center" wrapText="1"/>
      <protection hidden="1"/>
    </xf>
    <xf numFmtId="0" fontId="60" fillId="33" borderId="54" xfId="55" applyFont="1" applyFill="1" applyBorder="1" applyAlignment="1" applyProtection="1">
      <alignment horizontal="center" vertical="center"/>
      <protection hidden="1"/>
    </xf>
    <xf numFmtId="0" fontId="60" fillId="33" borderId="55" xfId="55" applyFont="1" applyFill="1" applyBorder="1" applyAlignment="1" applyProtection="1">
      <alignment horizontal="center" vertical="center"/>
      <protection hidden="1"/>
    </xf>
    <xf numFmtId="0" fontId="60" fillId="33" borderId="56" xfId="55" applyFont="1" applyFill="1" applyBorder="1" applyAlignment="1" applyProtection="1">
      <alignment horizontal="center" vertical="center"/>
      <protection hidden="1"/>
    </xf>
    <xf numFmtId="185" fontId="60" fillId="33" borderId="24" xfId="55" applyNumberFormat="1" applyFont="1" applyFill="1" applyBorder="1" applyAlignment="1" applyProtection="1">
      <alignment horizontal="center" vertical="center"/>
      <protection hidden="1"/>
    </xf>
    <xf numFmtId="0" fontId="8" fillId="0" borderId="0" xfId="45" applyFont="1" applyAlignment="1" applyProtection="1">
      <alignment vertical="center"/>
      <protection hidden="1"/>
    </xf>
    <xf numFmtId="0" fontId="60" fillId="33" borderId="57" xfId="55" applyFont="1" applyFill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15" fillId="0" borderId="59" xfId="55" applyFont="1" applyBorder="1" applyAlignment="1" applyProtection="1">
      <alignment vertical="center"/>
      <protection hidden="1"/>
    </xf>
    <xf numFmtId="0" fontId="0" fillId="0" borderId="0" xfId="45" applyProtection="1">
      <alignment/>
      <protection hidden="1"/>
    </xf>
    <xf numFmtId="175" fontId="9" fillId="0" borderId="12" xfId="45" applyNumberFormat="1" applyFont="1" applyFill="1" applyBorder="1" applyAlignment="1" applyProtection="1">
      <alignment horizontal="center" vertical="center" wrapText="1"/>
      <protection hidden="1"/>
    </xf>
    <xf numFmtId="0" fontId="9" fillId="0" borderId="24" xfId="45" applyFont="1" applyFill="1" applyBorder="1" applyAlignment="1" applyProtection="1">
      <alignment horizontal="center" vertical="center" wrapText="1"/>
      <protection hidden="1"/>
    </xf>
    <xf numFmtId="10" fontId="4" fillId="0" borderId="24" xfId="55" applyNumberFormat="1" applyFont="1" applyBorder="1" applyAlignment="1" applyProtection="1">
      <alignment horizontal="center" vertical="center"/>
      <protection hidden="1"/>
    </xf>
    <xf numFmtId="177" fontId="4" fillId="0" borderId="24" xfId="55" applyNumberFormat="1" applyFont="1" applyBorder="1" applyAlignment="1" applyProtection="1">
      <alignment horizontal="center" vertical="center"/>
      <protection hidden="1"/>
    </xf>
    <xf numFmtId="10" fontId="0" fillId="0" borderId="0" xfId="45" applyNumberFormat="1" applyProtection="1">
      <alignment/>
      <protection hidden="1"/>
    </xf>
    <xf numFmtId="175" fontId="9" fillId="0" borderId="60" xfId="45" applyNumberFormat="1" applyFont="1" applyFill="1" applyBorder="1" applyAlignment="1" applyProtection="1">
      <alignment horizontal="center" vertical="center" wrapText="1"/>
      <protection hidden="1"/>
    </xf>
    <xf numFmtId="0" fontId="9" fillId="0" borderId="61" xfId="45" applyFont="1" applyFill="1" applyBorder="1" applyAlignment="1" applyProtection="1">
      <alignment horizontal="center" vertical="center" wrapText="1"/>
      <protection hidden="1"/>
    </xf>
    <xf numFmtId="10" fontId="4" fillId="0" borderId="61" xfId="55" applyNumberFormat="1" applyFont="1" applyBorder="1" applyAlignment="1" applyProtection="1">
      <alignment horizontal="center" vertical="center"/>
      <protection hidden="1"/>
    </xf>
    <xf numFmtId="177" fontId="4" fillId="0" borderId="61" xfId="55" applyNumberFormat="1" applyFont="1" applyBorder="1" applyAlignment="1" applyProtection="1">
      <alignment horizontal="center" vertical="center"/>
      <protection hidden="1"/>
    </xf>
    <xf numFmtId="182" fontId="10" fillId="38" borderId="62" xfId="53" applyNumberFormat="1" applyFont="1" applyFill="1" applyBorder="1" applyAlignment="1" applyProtection="1">
      <alignment horizontal="center" vertical="center"/>
      <protection hidden="1"/>
    </xf>
    <xf numFmtId="175" fontId="9" fillId="0" borderId="63" xfId="45" applyNumberFormat="1" applyFont="1" applyFill="1" applyBorder="1" applyAlignment="1" applyProtection="1">
      <alignment horizontal="center" vertical="center" wrapText="1"/>
      <protection hidden="1"/>
    </xf>
    <xf numFmtId="0" fontId="9" fillId="0" borderId="64" xfId="45" applyFont="1" applyFill="1" applyBorder="1" applyAlignment="1" applyProtection="1">
      <alignment horizontal="center" vertical="center" wrapText="1"/>
      <protection hidden="1"/>
    </xf>
    <xf numFmtId="10" fontId="4" fillId="0" borderId="64" xfId="55" applyNumberFormat="1" applyFont="1" applyBorder="1" applyAlignment="1" applyProtection="1">
      <alignment horizontal="center" vertical="center"/>
      <protection hidden="1"/>
    </xf>
    <xf numFmtId="177" fontId="4" fillId="0" borderId="65" xfId="55" applyNumberFormat="1" applyFont="1" applyBorder="1" applyAlignment="1" applyProtection="1">
      <alignment horizontal="center" vertical="center"/>
      <protection hidden="1"/>
    </xf>
    <xf numFmtId="49" fontId="3" fillId="0" borderId="66" xfId="55" applyNumberFormat="1" applyFont="1" applyBorder="1" applyAlignment="1" applyProtection="1">
      <alignment horizontal="center"/>
      <protection hidden="1"/>
    </xf>
    <xf numFmtId="0" fontId="9" fillId="0" borderId="66" xfId="55" applyFont="1" applyBorder="1" applyAlignment="1" applyProtection="1">
      <alignment horizontal="center"/>
      <protection hidden="1"/>
    </xf>
    <xf numFmtId="10" fontId="4" fillId="0" borderId="66" xfId="55" applyNumberFormat="1" applyFont="1" applyBorder="1" applyAlignment="1" applyProtection="1">
      <alignment horizontal="center" vertical="center"/>
      <protection hidden="1"/>
    </xf>
    <xf numFmtId="10" fontId="4" fillId="0" borderId="66" xfId="55" applyNumberFormat="1" applyFont="1" applyBorder="1" applyAlignment="1" applyProtection="1">
      <alignment horizontal="center"/>
      <protection hidden="1"/>
    </xf>
    <xf numFmtId="0" fontId="0" fillId="0" borderId="0" xfId="45" applyBorder="1" applyProtection="1">
      <alignment/>
      <protection hidden="1"/>
    </xf>
    <xf numFmtId="171" fontId="5" fillId="0" borderId="67" xfId="51" applyFont="1" applyFill="1" applyBorder="1" applyAlignment="1" applyProtection="1">
      <alignment horizontal="center" vertical="center"/>
      <protection hidden="1"/>
    </xf>
    <xf numFmtId="171" fontId="4" fillId="0" borderId="68" xfId="51" applyFont="1" applyFill="1" applyBorder="1" applyAlignment="1" applyProtection="1">
      <alignment horizontal="center" vertical="center"/>
      <protection hidden="1"/>
    </xf>
    <xf numFmtId="9" fontId="4" fillId="0" borderId="69" xfId="55" applyNumberFormat="1" applyFont="1" applyBorder="1" applyAlignment="1" applyProtection="1">
      <alignment horizontal="center" vertical="center"/>
      <protection hidden="1"/>
    </xf>
    <xf numFmtId="171" fontId="4" fillId="0" borderId="70" xfId="49" applyFont="1" applyFill="1" applyBorder="1" applyAlignment="1" applyProtection="1">
      <alignment horizontal="center" vertical="center"/>
      <protection hidden="1"/>
    </xf>
    <xf numFmtId="171" fontId="6" fillId="0" borderId="71" xfId="49" applyFont="1" applyFill="1" applyBorder="1" applyAlignment="1" applyProtection="1">
      <alignment horizontal="center" vertical="center"/>
      <protection hidden="1"/>
    </xf>
    <xf numFmtId="0" fontId="60" fillId="33" borderId="67" xfId="55" applyFont="1" applyFill="1" applyBorder="1" applyAlignment="1" applyProtection="1">
      <alignment horizontal="center" vertical="center"/>
      <protection hidden="1"/>
    </xf>
    <xf numFmtId="0" fontId="63" fillId="33" borderId="68" xfId="55" applyFont="1" applyFill="1" applyBorder="1" applyAlignment="1" applyProtection="1">
      <alignment horizontal="center" vertical="center"/>
      <protection hidden="1"/>
    </xf>
    <xf numFmtId="9" fontId="63" fillId="33" borderId="72" xfId="55" applyNumberFormat="1" applyFont="1" applyFill="1" applyBorder="1" applyAlignment="1" applyProtection="1">
      <alignment horizontal="center" vertical="center"/>
      <protection hidden="1"/>
    </xf>
    <xf numFmtId="171" fontId="63" fillId="33" borderId="70" xfId="49" applyFont="1" applyFill="1" applyBorder="1" applyAlignment="1" applyProtection="1">
      <alignment horizontal="center" vertical="center"/>
      <protection hidden="1"/>
    </xf>
    <xf numFmtId="171" fontId="63" fillId="33" borderId="68" xfId="49" applyFont="1" applyFill="1" applyBorder="1" applyAlignment="1" applyProtection="1">
      <alignment horizontal="center" vertical="center"/>
      <protection hidden="1"/>
    </xf>
    <xf numFmtId="0" fontId="60" fillId="33" borderId="73" xfId="55" applyFont="1" applyFill="1" applyBorder="1" applyAlignment="1" applyProtection="1">
      <alignment horizontal="center" vertical="center"/>
      <protection hidden="1"/>
    </xf>
    <xf numFmtId="0" fontId="63" fillId="33" borderId="74" xfId="55" applyFont="1" applyFill="1" applyBorder="1" applyAlignment="1" applyProtection="1">
      <alignment horizontal="center" vertical="center"/>
      <protection hidden="1"/>
    </xf>
    <xf numFmtId="9" fontId="63" fillId="33" borderId="75" xfId="55" applyNumberFormat="1" applyFont="1" applyFill="1" applyBorder="1" applyAlignment="1" applyProtection="1">
      <alignment horizontal="center" vertical="center"/>
      <protection hidden="1"/>
    </xf>
    <xf numFmtId="171" fontId="63" fillId="33" borderId="76" xfId="49" applyFont="1" applyFill="1" applyBorder="1" applyAlignment="1" applyProtection="1">
      <alignment horizontal="center" vertical="center"/>
      <protection hidden="1"/>
    </xf>
    <xf numFmtId="171" fontId="63" fillId="33" borderId="74" xfId="49" applyFont="1" applyFill="1" applyBorder="1" applyAlignment="1" applyProtection="1">
      <alignment horizontal="center" vertical="center"/>
      <protection hidden="1"/>
    </xf>
    <xf numFmtId="0" fontId="0" fillId="0" borderId="0" xfId="45" applyFont="1" applyAlignment="1" applyProtection="1">
      <alignment horizontal="left" vertical="center"/>
      <protection hidden="1"/>
    </xf>
    <xf numFmtId="0" fontId="10" fillId="0" borderId="0" xfId="45" applyFont="1" applyAlignment="1" applyProtection="1">
      <alignment horizontal="left" vertical="center"/>
      <protection hidden="1"/>
    </xf>
    <xf numFmtId="0" fontId="0" fillId="0" borderId="0" xfId="45" applyAlignment="1" applyProtection="1">
      <alignment vertical="center"/>
      <protection hidden="1"/>
    </xf>
    <xf numFmtId="0" fontId="12" fillId="0" borderId="0" xfId="45" applyFont="1" applyAlignment="1" applyProtection="1">
      <alignment/>
      <protection hidden="1"/>
    </xf>
    <xf numFmtId="10" fontId="0" fillId="0" borderId="0" xfId="45" applyNumberFormat="1" applyAlignment="1" applyProtection="1">
      <alignment vertical="center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10" fontId="0" fillId="0" borderId="0" xfId="45" applyNumberFormat="1" applyBorder="1" applyAlignment="1" applyProtection="1">
      <alignment/>
      <protection hidden="1"/>
    </xf>
    <xf numFmtId="10" fontId="0" fillId="0" borderId="0" xfId="70" applyNumberFormat="1" applyProtection="1">
      <alignment/>
      <protection hidden="1"/>
    </xf>
    <xf numFmtId="0" fontId="0" fillId="0" borderId="0" xfId="45" applyFont="1" applyFill="1" applyAlignment="1" applyProtection="1">
      <alignment vertical="center"/>
      <protection hidden="1"/>
    </xf>
    <xf numFmtId="0" fontId="4" fillId="0" borderId="25" xfId="45" applyFont="1" applyBorder="1" applyAlignment="1" applyProtection="1">
      <alignment horizontal="left" vertical="center" wrapText="1"/>
      <protection hidden="1"/>
    </xf>
    <xf numFmtId="0" fontId="4" fillId="0" borderId="23" xfId="45" applyFont="1" applyBorder="1" applyAlignment="1" applyProtection="1">
      <alignment horizontal="left" vertical="center" wrapText="1"/>
      <protection hidden="1"/>
    </xf>
    <xf numFmtId="0" fontId="4" fillId="0" borderId="23" xfId="45" applyFont="1" applyBorder="1" applyAlignment="1" applyProtection="1">
      <alignment vertical="center" wrapText="1"/>
      <protection hidden="1"/>
    </xf>
    <xf numFmtId="0" fontId="4" fillId="0" borderId="77" xfId="45" applyFont="1" applyBorder="1" applyAlignment="1" applyProtection="1">
      <alignment vertical="center" wrapText="1"/>
      <protection hidden="1"/>
    </xf>
    <xf numFmtId="0" fontId="6" fillId="0" borderId="0" xfId="45" applyFont="1" applyFill="1" applyAlignment="1" applyProtection="1">
      <alignment vertical="center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78" xfId="45" applyNumberFormat="1" applyFont="1" applyBorder="1" applyAlignment="1" applyProtection="1">
      <alignment horizontal="center" vertical="center" wrapText="1"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  <xf numFmtId="181" fontId="4" fillId="0" borderId="78" xfId="45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9" fillId="0" borderId="78" xfId="45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45" applyFont="1" applyBorder="1" applyAlignment="1" applyProtection="1">
      <alignment horizontal="left" vertical="center"/>
      <protection hidden="1"/>
    </xf>
    <xf numFmtId="182" fontId="4" fillId="0" borderId="78" xfId="49" applyNumberFormat="1" applyFont="1" applyBorder="1" applyAlignment="1" applyProtection="1">
      <alignment vertical="center"/>
      <protection hidden="1"/>
    </xf>
    <xf numFmtId="183" fontId="4" fillId="0" borderId="78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69" xfId="45" applyFont="1" applyBorder="1" applyAlignment="1" applyProtection="1">
      <alignment horizontal="center" vertical="center" wrapText="1"/>
      <protection hidden="1"/>
    </xf>
    <xf numFmtId="0" fontId="3" fillId="0" borderId="79" xfId="45" applyFont="1" applyBorder="1" applyAlignment="1" applyProtection="1">
      <alignment vertical="center" wrapText="1"/>
      <protection hidden="1"/>
    </xf>
    <xf numFmtId="0" fontId="3" fillId="0" borderId="71" xfId="45" applyFont="1" applyBorder="1" applyAlignment="1" applyProtection="1">
      <alignment vertical="center" wrapText="1"/>
      <protection hidden="1"/>
    </xf>
    <xf numFmtId="0" fontId="3" fillId="0" borderId="59" xfId="45" applyFont="1" applyBorder="1" applyAlignment="1" applyProtection="1">
      <alignment horizontal="center" vertical="center" wrapText="1"/>
      <protection hidden="1"/>
    </xf>
    <xf numFmtId="0" fontId="60" fillId="33" borderId="24" xfId="45" applyFont="1" applyFill="1" applyBorder="1" applyAlignment="1" applyProtection="1">
      <alignment horizontal="center" vertical="center" wrapText="1"/>
      <protection hidden="1"/>
    </xf>
    <xf numFmtId="171" fontId="60" fillId="33" borderId="24" xfId="49" applyFont="1" applyFill="1" applyBorder="1" applyAlignment="1" applyProtection="1">
      <alignment horizontal="center" vertical="center" wrapText="1"/>
      <protection hidden="1"/>
    </xf>
    <xf numFmtId="173" fontId="60" fillId="33" borderId="24" xfId="45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45" applyFont="1" applyFill="1" applyAlignment="1" applyProtection="1">
      <alignment vertical="center"/>
      <protection hidden="1"/>
    </xf>
    <xf numFmtId="175" fontId="4" fillId="39" borderId="80" xfId="45" applyNumberFormat="1" applyFont="1" applyFill="1" applyBorder="1" applyAlignment="1" applyProtection="1">
      <alignment horizontal="center" vertical="center" wrapText="1"/>
      <protection hidden="1"/>
    </xf>
    <xf numFmtId="0" fontId="4" fillId="39" borderId="81" xfId="45" applyFont="1" applyFill="1" applyBorder="1" applyAlignment="1" applyProtection="1">
      <alignment horizontal="center" vertical="center" wrapText="1"/>
      <protection hidden="1"/>
    </xf>
    <xf numFmtId="171" fontId="6" fillId="39" borderId="17" xfId="49" applyFont="1" applyFill="1" applyBorder="1" applyAlignment="1" applyProtection="1">
      <alignment horizontal="center" vertical="center" wrapText="1"/>
      <protection hidden="1"/>
    </xf>
    <xf numFmtId="10" fontId="4" fillId="39" borderId="82" xfId="7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45" applyFont="1" applyFill="1" applyAlignment="1" applyProtection="1">
      <alignment horizontal="center" vertical="center"/>
      <protection hidden="1"/>
    </xf>
    <xf numFmtId="0" fontId="60" fillId="33" borderId="83" xfId="45" applyFont="1" applyFill="1" applyBorder="1" applyAlignment="1" applyProtection="1">
      <alignment horizontal="center" vertical="center" wrapText="1"/>
      <protection hidden="1"/>
    </xf>
    <xf numFmtId="0" fontId="60" fillId="33" borderId="84" xfId="45" applyFont="1" applyFill="1" applyBorder="1" applyAlignment="1" applyProtection="1">
      <alignment horizontal="center" vertical="center" wrapText="1"/>
      <protection hidden="1"/>
    </xf>
    <xf numFmtId="171" fontId="60" fillId="33" borderId="85" xfId="49" applyFont="1" applyFill="1" applyBorder="1" applyAlignment="1" applyProtection="1">
      <alignment horizontal="center" vertical="center" wrapText="1"/>
      <protection hidden="1"/>
    </xf>
    <xf numFmtId="171" fontId="0" fillId="0" borderId="0" xfId="49" applyFont="1" applyFill="1" applyBorder="1" applyAlignment="1" applyProtection="1">
      <alignment horizontal="center" vertical="center" wrapText="1"/>
      <protection hidden="1"/>
    </xf>
    <xf numFmtId="173" fontId="10" fillId="0" borderId="0" xfId="45" applyNumberFormat="1" applyFont="1" applyBorder="1" applyAlignment="1" applyProtection="1">
      <alignment horizontal="center" vertical="center" wrapText="1"/>
      <protection hidden="1"/>
    </xf>
    <xf numFmtId="0" fontId="6" fillId="0" borderId="0" xfId="45" applyFont="1" applyBorder="1" applyAlignment="1" applyProtection="1">
      <alignment horizontal="center" vertical="center"/>
      <protection hidden="1"/>
    </xf>
    <xf numFmtId="171" fontId="0" fillId="0" borderId="0" xfId="49" applyFont="1" applyFill="1" applyBorder="1" applyAlignment="1" applyProtection="1">
      <alignment vertical="center"/>
      <protection hidden="1"/>
    </xf>
    <xf numFmtId="176" fontId="0" fillId="0" borderId="0" xfId="45" applyNumberFormat="1" applyFont="1" applyBorder="1" applyAlignment="1" applyProtection="1">
      <alignment horizontal="center" vertical="center" wrapText="1"/>
      <protection hidden="1"/>
    </xf>
    <xf numFmtId="0" fontId="4" fillId="0" borderId="0" xfId="45" applyFont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horizontal="center" vertical="center"/>
      <protection hidden="1"/>
    </xf>
    <xf numFmtId="0" fontId="12" fillId="0" borderId="0" xfId="45" applyFont="1" applyBorder="1" applyAlignment="1" applyProtection="1">
      <alignment horizontal="center" vertical="center"/>
      <protection hidden="1"/>
    </xf>
    <xf numFmtId="173" fontId="10" fillId="0" borderId="0" xfId="45" applyNumberFormat="1" applyFont="1" applyAlignment="1" applyProtection="1">
      <alignment horizontal="center" vertical="center"/>
      <protection hidden="1"/>
    </xf>
    <xf numFmtId="0" fontId="0" fillId="0" borderId="51" xfId="45" applyFont="1" applyBorder="1" applyAlignment="1" applyProtection="1">
      <alignment horizontal="center" vertical="center"/>
      <protection locked="0"/>
    </xf>
    <xf numFmtId="0" fontId="0" fillId="0" borderId="52" xfId="45" applyFont="1" applyBorder="1" applyAlignment="1" applyProtection="1">
      <alignment horizontal="center" vertical="center"/>
      <protection locked="0"/>
    </xf>
    <xf numFmtId="0" fontId="0" fillId="0" borderId="52" xfId="45" applyFont="1" applyFill="1" applyBorder="1" applyAlignment="1" applyProtection="1">
      <alignment horizontal="center" vertical="center"/>
      <protection locked="0"/>
    </xf>
    <xf numFmtId="0" fontId="2" fillId="0" borderId="52" xfId="45" applyFont="1" applyBorder="1" applyAlignment="1" applyProtection="1">
      <alignment horizontal="center" vertical="center"/>
      <protection locked="0"/>
    </xf>
    <xf numFmtId="0" fontId="2" fillId="0" borderId="53" xfId="45" applyFont="1" applyBorder="1" applyAlignment="1" applyProtection="1">
      <alignment horizontal="center" vertical="center"/>
      <protection locked="0"/>
    </xf>
    <xf numFmtId="0" fontId="0" fillId="0" borderId="18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19" xfId="45" applyFont="1" applyBorder="1" applyAlignment="1" applyProtection="1">
      <alignment horizontal="center" vertical="center"/>
      <protection locked="0"/>
    </xf>
    <xf numFmtId="0" fontId="5" fillId="0" borderId="0" xfId="45" applyFont="1" applyBorder="1" applyAlignment="1" applyProtection="1">
      <alignment horizontal="center" vertical="center"/>
      <protection locked="0"/>
    </xf>
    <xf numFmtId="0" fontId="5" fillId="0" borderId="19" xfId="45" applyFont="1" applyBorder="1" applyAlignment="1" applyProtection="1">
      <alignment horizontal="center" vertical="center"/>
      <protection locked="0"/>
    </xf>
    <xf numFmtId="0" fontId="2" fillId="0" borderId="0" xfId="45" applyFont="1" applyFill="1" applyBorder="1" applyAlignment="1" applyProtection="1">
      <alignment horizontal="center" vertical="center"/>
      <protection locked="0"/>
    </xf>
    <xf numFmtId="0" fontId="2" fillId="0" borderId="19" xfId="45" applyFont="1" applyFill="1" applyBorder="1" applyAlignment="1" applyProtection="1">
      <alignment horizontal="center" vertical="center"/>
      <protection locked="0"/>
    </xf>
    <xf numFmtId="4" fontId="0" fillId="0" borderId="16" xfId="66" applyNumberFormat="1" applyFont="1" applyFill="1" applyBorder="1" applyAlignment="1" applyProtection="1">
      <alignment horizontal="center" vertical="center"/>
      <protection locked="0"/>
    </xf>
    <xf numFmtId="4" fontId="0" fillId="0" borderId="16" xfId="66" applyNumberFormat="1" applyFont="1" applyFill="1" applyBorder="1" applyAlignment="1" applyProtection="1">
      <alignment horizontal="center" vertical="center"/>
      <protection locked="0"/>
    </xf>
    <xf numFmtId="4" fontId="0" fillId="0" borderId="86" xfId="66" applyNumberFormat="1" applyFont="1" applyFill="1" applyBorder="1" applyAlignment="1" applyProtection="1">
      <alignment horizontal="center" vertical="center"/>
      <protection locked="0"/>
    </xf>
    <xf numFmtId="10" fontId="60" fillId="34" borderId="49" xfId="70" applyNumberFormat="1" applyFont="1" applyFill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vertical="center"/>
      <protection locked="0"/>
    </xf>
    <xf numFmtId="0" fontId="16" fillId="0" borderId="0" xfId="45" applyFont="1" applyBorder="1" applyAlignment="1" applyProtection="1">
      <alignment horizontal="center"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0" fontId="0" fillId="0" borderId="21" xfId="45" applyFont="1" applyBorder="1" applyAlignment="1" applyProtection="1">
      <alignment vertical="center"/>
      <protection locked="0"/>
    </xf>
    <xf numFmtId="10" fontId="0" fillId="0" borderId="87" xfId="55" applyNumberFormat="1" applyFill="1" applyBorder="1" applyAlignment="1" applyProtection="1">
      <alignment horizontal="center" vertical="center"/>
      <protection locked="0"/>
    </xf>
    <xf numFmtId="10" fontId="0" fillId="0" borderId="62" xfId="55" applyNumberFormat="1" applyFill="1" applyBorder="1" applyAlignment="1" applyProtection="1">
      <alignment horizontal="center" vertical="center"/>
      <protection locked="0"/>
    </xf>
    <xf numFmtId="9" fontId="63" fillId="34" borderId="0" xfId="70" applyFont="1" applyFill="1" applyAlignment="1">
      <alignment horizontal="center" vertical="center"/>
      <protection/>
    </xf>
    <xf numFmtId="0" fontId="0" fillId="0" borderId="0" xfId="45" applyFont="1" applyBorder="1" applyAlignment="1" applyProtection="1">
      <alignment horizontal="center" vertical="center"/>
      <protection locked="0"/>
    </xf>
    <xf numFmtId="0" fontId="2" fillId="0" borderId="0" xfId="45" applyFont="1" applyBorder="1" applyAlignment="1" applyProtection="1">
      <alignment horizontal="center" vertical="center"/>
      <protection locked="0"/>
    </xf>
    <xf numFmtId="0" fontId="3" fillId="0" borderId="0" xfId="45" applyFont="1" applyBorder="1" applyAlignment="1" applyProtection="1">
      <alignment horizontal="center" vertical="center"/>
      <protection locked="0"/>
    </xf>
    <xf numFmtId="0" fontId="0" fillId="0" borderId="79" xfId="45" applyFont="1" applyBorder="1" applyAlignment="1" applyProtection="1">
      <alignment horizontal="center"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</cellXfs>
  <cellStyles count="7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Excel Built-in Normal 2" xfId="46"/>
    <cellStyle name="Hyperlink" xfId="47"/>
    <cellStyle name="Followed Hyperlink" xfId="48"/>
    <cellStyle name="Currency" xfId="49"/>
    <cellStyle name="Currency [0]" xfId="50"/>
    <cellStyle name="Moeda 2" xfId="51"/>
    <cellStyle name="Moeda 2 2" xfId="52"/>
    <cellStyle name="Moeda 3" xfId="53"/>
    <cellStyle name="Neutro" xfId="54"/>
    <cellStyle name="Normal 2" xfId="55"/>
    <cellStyle name="Normal 2 2" xfId="56"/>
    <cellStyle name="Normal 2 3" xfId="57"/>
    <cellStyle name="Normal 2 4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_Orçamento RETIFICADO DA OBRA JUNHO - CERTO" xfId="66"/>
    <cellStyle name="Normal_Plan1" xfId="67"/>
    <cellStyle name="Nota" xfId="68"/>
    <cellStyle name="planilhas" xfId="69"/>
    <cellStyle name="Percent" xfId="70"/>
    <cellStyle name="Porcentagem 2" xfId="71"/>
    <cellStyle name="Ruim" xfId="72"/>
    <cellStyle name="Saída" xfId="73"/>
    <cellStyle name="Comma [0]" xfId="74"/>
    <cellStyle name="Separador de milhares 2" xfId="75"/>
    <cellStyle name="Separador de milhares 3" xfId="76"/>
    <cellStyle name="SNEVERS" xfId="77"/>
    <cellStyle name="Texto de Aviso" xfId="78"/>
    <cellStyle name="Texto Explicativo" xfId="79"/>
    <cellStyle name="Título" xfId="80"/>
    <cellStyle name="Título 1" xfId="81"/>
    <cellStyle name="Título 2" xfId="82"/>
    <cellStyle name="Título 3" xfId="83"/>
    <cellStyle name="Título 4" xfId="84"/>
    <cellStyle name="Total" xfId="85"/>
    <cellStyle name="Comma" xfId="86"/>
    <cellStyle name="Vírgula 2" xfId="87"/>
  </cellStyles>
  <dxfs count="310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ill>
        <patternFill>
          <bgColor theme="0" tint="-0.149959996342659"/>
        </patternFill>
      </fill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96"/>
  <sheetViews>
    <sheetView showZeros="0" tabSelected="1" zoomScale="85" zoomScaleNormal="85" zoomScaleSheetLayoutView="70" workbookViewId="0" topLeftCell="A70">
      <selection activeCell="D76" sqref="D76"/>
    </sheetView>
  </sheetViews>
  <sheetFormatPr defaultColWidth="9.28125" defaultRowHeight="16.5" customHeight="1" outlineLevelRow="1"/>
  <cols>
    <col min="1" max="1" width="12.00390625" style="12" customWidth="1"/>
    <col min="2" max="2" width="12.28125" style="12" customWidth="1"/>
    <col min="3" max="3" width="18.00390625" style="13" customWidth="1"/>
    <col min="4" max="4" width="62.7109375" style="160" customWidth="1"/>
    <col min="5" max="5" width="10.7109375" style="12" customWidth="1"/>
    <col min="6" max="6" width="11.7109375" style="161" customWidth="1"/>
    <col min="7" max="7" width="14.00390625" style="147" customWidth="1"/>
    <col min="8" max="8" width="20.7109375" style="162" customWidth="1"/>
    <col min="9" max="9" width="13.28125" style="153" customWidth="1"/>
    <col min="10" max="16384" width="9.28125" style="11" customWidth="1"/>
  </cols>
  <sheetData>
    <row r="1" spans="1:9" ht="30" customHeight="1">
      <c r="A1" s="275"/>
      <c r="B1" s="276"/>
      <c r="C1" s="277"/>
      <c r="D1" s="278"/>
      <c r="E1" s="278"/>
      <c r="F1" s="278"/>
      <c r="G1" s="278"/>
      <c r="H1" s="278"/>
      <c r="I1" s="279"/>
    </row>
    <row r="2" spans="1:9" ht="19.5" customHeight="1">
      <c r="A2" s="280"/>
      <c r="B2" s="281"/>
      <c r="C2" s="282"/>
      <c r="D2" s="283"/>
      <c r="E2" s="283"/>
      <c r="F2" s="283"/>
      <c r="G2" s="283"/>
      <c r="H2" s="283"/>
      <c r="I2" s="284"/>
    </row>
    <row r="3" spans="1:9" ht="18">
      <c r="A3" s="280"/>
      <c r="B3" s="281"/>
      <c r="C3" s="282"/>
      <c r="D3" s="285"/>
      <c r="E3" s="285"/>
      <c r="F3" s="285"/>
      <c r="G3" s="285"/>
      <c r="H3" s="285"/>
      <c r="I3" s="286"/>
    </row>
    <row r="4" spans="1:9" ht="8.25" customHeight="1">
      <c r="A4" s="280"/>
      <c r="B4" s="281"/>
      <c r="C4" s="282"/>
      <c r="D4" s="287"/>
      <c r="E4" s="287"/>
      <c r="F4" s="287"/>
      <c r="G4" s="287"/>
      <c r="H4" s="287"/>
      <c r="I4" s="288"/>
    </row>
    <row r="5" spans="1:9" s="19" customFormat="1" ht="94.5">
      <c r="A5" s="15" t="s">
        <v>0</v>
      </c>
      <c r="B5" s="16"/>
      <c r="C5" s="17"/>
      <c r="D5" s="18" t="s">
        <v>114</v>
      </c>
      <c r="E5" s="16"/>
      <c r="I5" s="20"/>
    </row>
    <row r="6" spans="1:9" s="19" customFormat="1" ht="6" customHeight="1">
      <c r="A6" s="21"/>
      <c r="B6" s="16"/>
      <c r="C6" s="22"/>
      <c r="D6" s="23"/>
      <c r="E6" s="16"/>
      <c r="I6" s="24"/>
    </row>
    <row r="7" spans="1:9" s="19" customFormat="1" ht="15.75" customHeight="1">
      <c r="A7" s="25" t="s">
        <v>1</v>
      </c>
      <c r="B7" s="26"/>
      <c r="C7" s="17"/>
      <c r="D7" s="27" t="s">
        <v>115</v>
      </c>
      <c r="E7" s="16"/>
      <c r="F7" s="28" t="s">
        <v>2</v>
      </c>
      <c r="G7" s="28"/>
      <c r="H7" s="29">
        <v>39990.0589333333</v>
      </c>
      <c r="I7" s="30"/>
    </row>
    <row r="8" spans="1:9" s="19" customFormat="1" ht="6" customHeight="1">
      <c r="A8" s="25"/>
      <c r="B8" s="26"/>
      <c r="C8" s="17"/>
      <c r="D8" s="27"/>
      <c r="E8" s="16"/>
      <c r="F8" s="31"/>
      <c r="G8" s="16"/>
      <c r="H8" s="16"/>
      <c r="I8" s="30"/>
    </row>
    <row r="9" spans="1:9" s="19" customFormat="1" ht="15.75" customHeight="1">
      <c r="A9" s="25" t="s">
        <v>4</v>
      </c>
      <c r="B9" s="26"/>
      <c r="C9" s="17"/>
      <c r="D9" s="27" t="s">
        <v>116</v>
      </c>
      <c r="E9" s="16"/>
      <c r="F9" s="28" t="s">
        <v>5</v>
      </c>
      <c r="G9" s="28"/>
      <c r="H9" s="32" t="e">
        <f>G76</f>
        <v>#VALUE!</v>
      </c>
      <c r="I9" s="33"/>
    </row>
    <row r="10" spans="1:9" s="19" customFormat="1" ht="6" customHeight="1">
      <c r="A10" s="34"/>
      <c r="B10" s="16"/>
      <c r="C10" s="22"/>
      <c r="D10" s="23"/>
      <c r="E10" s="16"/>
      <c r="F10" s="35"/>
      <c r="G10" s="35"/>
      <c r="H10" s="36"/>
      <c r="I10" s="37"/>
    </row>
    <row r="11" spans="1:9" s="19" customFormat="1" ht="16.5" customHeight="1" thickBot="1">
      <c r="A11" s="38" t="s">
        <v>34</v>
      </c>
      <c r="B11" s="39"/>
      <c r="C11" s="40"/>
      <c r="D11" s="41" t="s">
        <v>62</v>
      </c>
      <c r="E11" s="40"/>
      <c r="F11" s="42" t="s">
        <v>47</v>
      </c>
      <c r="G11" s="42"/>
      <c r="H11" s="43" t="e">
        <f>H9/H7</f>
        <v>#VALUE!</v>
      </c>
      <c r="I11" s="44"/>
    </row>
    <row r="12" spans="1:9" ht="16.5" customHeight="1" thickBot="1">
      <c r="A12" s="45"/>
      <c r="B12" s="46"/>
      <c r="C12" s="47"/>
      <c r="D12" s="48"/>
      <c r="E12" s="46"/>
      <c r="F12" s="49"/>
      <c r="G12" s="46"/>
      <c r="H12" s="46"/>
      <c r="I12" s="50"/>
    </row>
    <row r="13" spans="1:9" s="58" customFormat="1" ht="40.5" customHeight="1" thickBot="1">
      <c r="A13" s="2" t="s">
        <v>35</v>
      </c>
      <c r="B13" s="2" t="s">
        <v>41</v>
      </c>
      <c r="C13" s="51" t="s">
        <v>8</v>
      </c>
      <c r="D13" s="52" t="s">
        <v>49</v>
      </c>
      <c r="E13" s="53" t="s">
        <v>10</v>
      </c>
      <c r="F13" s="54" t="s">
        <v>11</v>
      </c>
      <c r="G13" s="55" t="s">
        <v>67</v>
      </c>
      <c r="H13" s="56" t="s">
        <v>64</v>
      </c>
      <c r="I13" s="57" t="s">
        <v>12</v>
      </c>
    </row>
    <row r="14" spans="1:9" s="66" customFormat="1" ht="15.75" customHeight="1" thickBot="1">
      <c r="A14" s="59">
        <v>1</v>
      </c>
      <c r="B14" s="60"/>
      <c r="C14" s="61"/>
      <c r="D14" s="62" t="s">
        <v>48</v>
      </c>
      <c r="E14" s="63">
        <f>E15</f>
        <v>0</v>
      </c>
      <c r="F14" s="63"/>
      <c r="G14" s="63"/>
      <c r="H14" s="64"/>
      <c r="I14" s="65" t="e">
        <f>E14/$G$75</f>
        <v>#DIV/0!</v>
      </c>
    </row>
    <row r="15" spans="1:9" ht="13.5" customHeight="1" outlineLevel="1">
      <c r="A15" s="67" t="s">
        <v>15</v>
      </c>
      <c r="B15" s="68"/>
      <c r="C15" s="69"/>
      <c r="D15" s="70" t="s">
        <v>48</v>
      </c>
      <c r="E15" s="71">
        <f>SUM(H16:H17)</f>
        <v>0</v>
      </c>
      <c r="F15" s="71"/>
      <c r="G15" s="71"/>
      <c r="H15" s="71"/>
      <c r="I15" s="72" t="e">
        <f>E15/$G$75</f>
        <v>#DIV/0!</v>
      </c>
    </row>
    <row r="16" spans="1:9" s="79" customFormat="1" ht="12.75" outlineLevel="1">
      <c r="A16" s="1" t="s">
        <v>16</v>
      </c>
      <c r="B16" s="10">
        <v>93567</v>
      </c>
      <c r="C16" s="73" t="s">
        <v>113</v>
      </c>
      <c r="D16" s="74" t="s">
        <v>117</v>
      </c>
      <c r="E16" s="75" t="s">
        <v>163</v>
      </c>
      <c r="F16" s="76">
        <v>4</v>
      </c>
      <c r="G16" s="289"/>
      <c r="H16" s="9">
        <f>ROUND(_xlfn.IFERROR(F16*G16," - "),2)</f>
        <v>0</v>
      </c>
      <c r="I16" s="78" t="e">
        <f>H16/$G$75</f>
        <v>#DIV/0!</v>
      </c>
    </row>
    <row r="17" spans="1:9" s="79" customFormat="1" ht="13.5" outlineLevel="1" thickBot="1">
      <c r="A17" s="1" t="s">
        <v>70</v>
      </c>
      <c r="B17" s="10">
        <v>94295</v>
      </c>
      <c r="C17" s="73" t="s">
        <v>113</v>
      </c>
      <c r="D17" s="74" t="s">
        <v>118</v>
      </c>
      <c r="E17" s="75" t="s">
        <v>163</v>
      </c>
      <c r="F17" s="76">
        <v>4</v>
      </c>
      <c r="G17" s="289"/>
      <c r="H17" s="9">
        <f>ROUND(_xlfn.IFERROR(F17*G17," - "),2)</f>
        <v>0</v>
      </c>
      <c r="I17" s="78" t="e">
        <f>H17/$G$75</f>
        <v>#DIV/0!</v>
      </c>
    </row>
    <row r="18" spans="1:9" s="66" customFormat="1" ht="15.75" customHeight="1" thickBot="1">
      <c r="A18" s="59">
        <v>2</v>
      </c>
      <c r="B18" s="60"/>
      <c r="C18" s="61"/>
      <c r="D18" s="62" t="s">
        <v>68</v>
      </c>
      <c r="E18" s="63">
        <f>SUM(E19,)</f>
        <v>0</v>
      </c>
      <c r="F18" s="63"/>
      <c r="G18" s="63"/>
      <c r="H18" s="64"/>
      <c r="I18" s="65" t="e">
        <f>E18/$G$75</f>
        <v>#DIV/0!</v>
      </c>
    </row>
    <row r="19" spans="1:9" ht="13.5" customHeight="1" outlineLevel="1">
      <c r="A19" s="80" t="s">
        <v>18</v>
      </c>
      <c r="B19" s="81"/>
      <c r="C19" s="82"/>
      <c r="D19" s="83" t="s">
        <v>58</v>
      </c>
      <c r="E19" s="84">
        <f>SUM(H20:H21)</f>
        <v>0</v>
      </c>
      <c r="F19" s="84"/>
      <c r="G19" s="84"/>
      <c r="H19" s="84"/>
      <c r="I19" s="85" t="e">
        <f>E19/$G$75</f>
        <v>#DIV/0!</v>
      </c>
    </row>
    <row r="20" spans="1:9" s="79" customFormat="1" ht="25.5" outlineLevel="1">
      <c r="A20" s="1" t="s">
        <v>19</v>
      </c>
      <c r="B20" s="10" t="s">
        <v>43</v>
      </c>
      <c r="C20" s="73" t="s">
        <v>119</v>
      </c>
      <c r="D20" s="74" t="s">
        <v>120</v>
      </c>
      <c r="E20" s="75" t="s">
        <v>164</v>
      </c>
      <c r="F20" s="77">
        <v>4</v>
      </c>
      <c r="G20" s="289"/>
      <c r="H20" s="9">
        <f>ROUND(_xlfn.IFERROR(F20*G20," - "),2)</f>
        <v>0</v>
      </c>
      <c r="I20" s="78" t="e">
        <f>H20/$G$75</f>
        <v>#DIV/0!</v>
      </c>
    </row>
    <row r="21" spans="1:9" s="79" customFormat="1" ht="13.5" outlineLevel="1" thickBot="1">
      <c r="A21" s="1" t="s">
        <v>63</v>
      </c>
      <c r="B21" s="86">
        <v>173002</v>
      </c>
      <c r="C21" s="73" t="s">
        <v>104</v>
      </c>
      <c r="D21" s="74" t="s">
        <v>121</v>
      </c>
      <c r="E21" s="75" t="s">
        <v>69</v>
      </c>
      <c r="F21" s="77">
        <v>38.4</v>
      </c>
      <c r="G21" s="289"/>
      <c r="H21" s="9">
        <f>ROUND(_xlfn.IFERROR(F21*G21," - "),2)</f>
        <v>0</v>
      </c>
      <c r="I21" s="78" t="e">
        <f>H21/$G$75</f>
        <v>#DIV/0!</v>
      </c>
    </row>
    <row r="22" spans="1:9" s="66" customFormat="1" ht="15.75" customHeight="1" thickBot="1">
      <c r="A22" s="59">
        <v>3</v>
      </c>
      <c r="B22" s="60"/>
      <c r="C22" s="61"/>
      <c r="D22" s="62" t="s">
        <v>52</v>
      </c>
      <c r="E22" s="63">
        <f>SUM(E23,E27,E33,E36)</f>
        <v>0</v>
      </c>
      <c r="F22" s="63"/>
      <c r="G22" s="63"/>
      <c r="H22" s="64"/>
      <c r="I22" s="65" t="e">
        <f>E22/$G$75</f>
        <v>#DIV/0!</v>
      </c>
    </row>
    <row r="23" spans="1:9" s="66" customFormat="1" ht="14.25" customHeight="1" outlineLevel="1">
      <c r="A23" s="87" t="s">
        <v>20</v>
      </c>
      <c r="B23" s="88"/>
      <c r="C23" s="69"/>
      <c r="D23" s="70" t="s">
        <v>105</v>
      </c>
      <c r="E23" s="71">
        <f>SUM(H24:H26)</f>
        <v>0</v>
      </c>
      <c r="F23" s="71"/>
      <c r="G23" s="71"/>
      <c r="H23" s="71"/>
      <c r="I23" s="72" t="e">
        <f>E23/$G$75</f>
        <v>#DIV/0!</v>
      </c>
    </row>
    <row r="24" spans="1:9" s="66" customFormat="1" ht="25.5" outlineLevel="1">
      <c r="A24" s="1" t="s">
        <v>21</v>
      </c>
      <c r="B24" s="10">
        <v>96001</v>
      </c>
      <c r="C24" s="89" t="s">
        <v>113</v>
      </c>
      <c r="D24" s="90" t="s">
        <v>122</v>
      </c>
      <c r="E24" s="91" t="s">
        <v>69</v>
      </c>
      <c r="F24" s="77">
        <v>39990.05893333333</v>
      </c>
      <c r="G24" s="290"/>
      <c r="H24" s="4">
        <f>ROUND(_xlfn.IFERROR(F24*G24," - "),2)</f>
        <v>0</v>
      </c>
      <c r="I24" s="92" t="e">
        <f>H24/$G$75</f>
        <v>#DIV/0!</v>
      </c>
    </row>
    <row r="25" spans="1:9" s="66" customFormat="1" ht="38.25" outlineLevel="1">
      <c r="A25" s="1" t="s">
        <v>86</v>
      </c>
      <c r="B25" s="10">
        <v>100981</v>
      </c>
      <c r="C25" s="93" t="s">
        <v>113</v>
      </c>
      <c r="D25" s="94" t="s">
        <v>123</v>
      </c>
      <c r="E25" s="95" t="s">
        <v>165</v>
      </c>
      <c r="F25" s="96">
        <v>1999.5029466666665</v>
      </c>
      <c r="G25" s="290"/>
      <c r="H25" s="3">
        <f>ROUND(_xlfn.IFERROR(F25*G25," - "),2)</f>
        <v>0</v>
      </c>
      <c r="I25" s="97" t="e">
        <f>H25/$G$75</f>
        <v>#DIV/0!</v>
      </c>
    </row>
    <row r="26" spans="1:9" s="66" customFormat="1" ht="25.5" outlineLevel="1">
      <c r="A26" s="1" t="s">
        <v>87</v>
      </c>
      <c r="B26" s="10">
        <v>97918</v>
      </c>
      <c r="C26" s="93" t="s">
        <v>113</v>
      </c>
      <c r="D26" s="94" t="s">
        <v>124</v>
      </c>
      <c r="E26" s="95" t="s">
        <v>166</v>
      </c>
      <c r="F26" s="96">
        <v>77980.61491999999</v>
      </c>
      <c r="G26" s="290"/>
      <c r="H26" s="3">
        <f>ROUND(_xlfn.IFERROR(F26*G26," - "),2)</f>
        <v>0</v>
      </c>
      <c r="I26" s="97" t="e">
        <f>H26/$G$75</f>
        <v>#DIV/0!</v>
      </c>
    </row>
    <row r="27" spans="1:9" s="66" customFormat="1" ht="14.25" customHeight="1" outlineLevel="1">
      <c r="A27" s="98" t="s">
        <v>22</v>
      </c>
      <c r="B27" s="99"/>
      <c r="C27" s="82"/>
      <c r="D27" s="83" t="s">
        <v>107</v>
      </c>
      <c r="E27" s="84">
        <f>SUM(H28:H32)</f>
        <v>0</v>
      </c>
      <c r="F27" s="84"/>
      <c r="G27" s="84"/>
      <c r="H27" s="84"/>
      <c r="I27" s="85" t="e">
        <f>E27/$G$75</f>
        <v>#DIV/0!</v>
      </c>
    </row>
    <row r="28" spans="1:9" s="66" customFormat="1" ht="25.5" outlineLevel="1">
      <c r="A28" s="1" t="s">
        <v>71</v>
      </c>
      <c r="B28" s="6">
        <v>97803</v>
      </c>
      <c r="C28" s="93" t="s">
        <v>113</v>
      </c>
      <c r="D28" s="94" t="s">
        <v>125</v>
      </c>
      <c r="E28" s="95" t="s">
        <v>69</v>
      </c>
      <c r="F28" s="77">
        <v>51987.07661333333</v>
      </c>
      <c r="G28" s="290"/>
      <c r="H28" s="3">
        <f>ROUND(_xlfn.IFERROR(F28*G28," - "),2)</f>
        <v>0</v>
      </c>
      <c r="I28" s="97" t="e">
        <f>H28/$G$75</f>
        <v>#DIV/0!</v>
      </c>
    </row>
    <row r="29" spans="1:9" s="66" customFormat="1" ht="25.5" outlineLevel="1">
      <c r="A29" s="1" t="s">
        <v>97</v>
      </c>
      <c r="B29" s="6">
        <v>95996</v>
      </c>
      <c r="C29" s="93" t="s">
        <v>113</v>
      </c>
      <c r="D29" s="94" t="s">
        <v>126</v>
      </c>
      <c r="E29" s="95" t="s">
        <v>165</v>
      </c>
      <c r="F29" s="96">
        <v>359.9105303999999</v>
      </c>
      <c r="G29" s="290"/>
      <c r="H29" s="3">
        <f>ROUND(_xlfn.IFERROR(F29*G29," - "),2)</f>
        <v>0</v>
      </c>
      <c r="I29" s="97" t="e">
        <f>H29/$G$75</f>
        <v>#DIV/0!</v>
      </c>
    </row>
    <row r="30" spans="1:9" s="66" customFormat="1" ht="25.5" outlineLevel="1">
      <c r="A30" s="1" t="s">
        <v>72</v>
      </c>
      <c r="B30" s="6">
        <v>95995</v>
      </c>
      <c r="C30" s="93" t="s">
        <v>113</v>
      </c>
      <c r="D30" s="94" t="s">
        <v>127</v>
      </c>
      <c r="E30" s="95" t="s">
        <v>165</v>
      </c>
      <c r="F30" s="77">
        <v>1999.5029466666665</v>
      </c>
      <c r="G30" s="290"/>
      <c r="H30" s="3">
        <f>ROUND(_xlfn.IFERROR(F30*G30," - "),2)</f>
        <v>0</v>
      </c>
      <c r="I30" s="97" t="e">
        <f>H30/$G$75</f>
        <v>#DIV/0!</v>
      </c>
    </row>
    <row r="31" spans="1:9" s="66" customFormat="1" ht="25.5" outlineLevel="1">
      <c r="A31" s="1" t="s">
        <v>98</v>
      </c>
      <c r="B31" s="100">
        <v>57801</v>
      </c>
      <c r="C31" s="93" t="s">
        <v>103</v>
      </c>
      <c r="D31" s="94" t="s">
        <v>128</v>
      </c>
      <c r="E31" s="95" t="s">
        <v>165</v>
      </c>
      <c r="F31" s="77">
        <v>235.94134770666665</v>
      </c>
      <c r="G31" s="290"/>
      <c r="H31" s="3">
        <f>ROUND(_xlfn.IFERROR(F31*G31," - "),2)</f>
        <v>0</v>
      </c>
      <c r="I31" s="97" t="e">
        <f>H31/$G$75</f>
        <v>#DIV/0!</v>
      </c>
    </row>
    <row r="32" spans="1:9" s="66" customFormat="1" ht="14.25" outlineLevel="1">
      <c r="A32" s="1" t="s">
        <v>73</v>
      </c>
      <c r="B32" s="100">
        <v>57807</v>
      </c>
      <c r="C32" s="93" t="s">
        <v>103</v>
      </c>
      <c r="D32" s="94" t="s">
        <v>129</v>
      </c>
      <c r="E32" s="95" t="s">
        <v>167</v>
      </c>
      <c r="F32" s="96">
        <v>3067.237520186666</v>
      </c>
      <c r="G32" s="290"/>
      <c r="H32" s="3">
        <f>ROUND(_xlfn.IFERROR(F32*G32," - "),2)</f>
        <v>0</v>
      </c>
      <c r="I32" s="97" t="e">
        <f>H32/$G$75</f>
        <v>#DIV/0!</v>
      </c>
    </row>
    <row r="33" spans="1:9" s="66" customFormat="1" ht="14.25" customHeight="1" outlineLevel="1">
      <c r="A33" s="101" t="s">
        <v>23</v>
      </c>
      <c r="B33" s="101"/>
      <c r="C33" s="102"/>
      <c r="D33" s="103" t="s">
        <v>109</v>
      </c>
      <c r="E33" s="104">
        <f>SUM(H34:H35)</f>
        <v>0</v>
      </c>
      <c r="F33" s="104"/>
      <c r="G33" s="104"/>
      <c r="H33" s="104"/>
      <c r="I33" s="105" t="e">
        <f>E33/$G$75</f>
        <v>#DIV/0!</v>
      </c>
    </row>
    <row r="34" spans="1:9" s="66" customFormat="1" ht="25.5" outlineLevel="1">
      <c r="A34" s="1" t="s">
        <v>74</v>
      </c>
      <c r="B34" s="106" t="s">
        <v>44</v>
      </c>
      <c r="C34" s="93" t="s">
        <v>119</v>
      </c>
      <c r="D34" s="94" t="s">
        <v>130</v>
      </c>
      <c r="E34" s="95" t="s">
        <v>69</v>
      </c>
      <c r="F34" s="77">
        <v>995.2800000000001</v>
      </c>
      <c r="G34" s="290"/>
      <c r="H34" s="3">
        <f>ROUND(_xlfn.IFERROR(F34*G34," - "),2)</f>
        <v>0</v>
      </c>
      <c r="I34" s="97" t="e">
        <f>H34/$G$75</f>
        <v>#DIV/0!</v>
      </c>
    </row>
    <row r="35" spans="1:9" s="66" customFormat="1" ht="38.25" outlineLevel="1">
      <c r="A35" s="1" t="s">
        <v>96</v>
      </c>
      <c r="B35" s="106" t="s">
        <v>46</v>
      </c>
      <c r="C35" s="93" t="s">
        <v>119</v>
      </c>
      <c r="D35" s="94" t="s">
        <v>131</v>
      </c>
      <c r="E35" s="95" t="s">
        <v>165</v>
      </c>
      <c r="F35" s="96">
        <v>69.67</v>
      </c>
      <c r="G35" s="290"/>
      <c r="H35" s="3">
        <f>ROUND(_xlfn.IFERROR(F35*G35," - "),2)</f>
        <v>0</v>
      </c>
      <c r="I35" s="97" t="e">
        <f>H35/$G$75</f>
        <v>#DIV/0!</v>
      </c>
    </row>
    <row r="36" spans="1:9" s="66" customFormat="1" ht="14.25" customHeight="1" outlineLevel="1">
      <c r="A36" s="101" t="s">
        <v>45</v>
      </c>
      <c r="B36" s="101"/>
      <c r="C36" s="102"/>
      <c r="D36" s="103" t="s">
        <v>80</v>
      </c>
      <c r="E36" s="104">
        <f>SUM(H37:H39)</f>
        <v>0</v>
      </c>
      <c r="F36" s="104"/>
      <c r="G36" s="104"/>
      <c r="H36" s="104"/>
      <c r="I36" s="105" t="e">
        <f>E36/$G$75</f>
        <v>#DIV/0!</v>
      </c>
    </row>
    <row r="37" spans="1:9" s="66" customFormat="1" ht="25.5" outlineLevel="1">
      <c r="A37" s="1" t="s">
        <v>75</v>
      </c>
      <c r="B37" s="6">
        <v>96622</v>
      </c>
      <c r="C37" s="93" t="s">
        <v>113</v>
      </c>
      <c r="D37" s="94" t="s">
        <v>132</v>
      </c>
      <c r="E37" s="95" t="s">
        <v>165</v>
      </c>
      <c r="F37" s="96">
        <v>49.763999999999996</v>
      </c>
      <c r="G37" s="290"/>
      <c r="H37" s="3">
        <f>ROUND(_xlfn.IFERROR(F37*G37," - "),2)</f>
        <v>0</v>
      </c>
      <c r="I37" s="97" t="e">
        <f>H37/$G$75</f>
        <v>#DIV/0!</v>
      </c>
    </row>
    <row r="38" spans="1:9" s="66" customFormat="1" ht="38.25" outlineLevel="1">
      <c r="A38" s="1" t="s">
        <v>76</v>
      </c>
      <c r="B38" s="6">
        <v>94991</v>
      </c>
      <c r="C38" s="93" t="s">
        <v>113</v>
      </c>
      <c r="D38" s="94" t="s">
        <v>133</v>
      </c>
      <c r="E38" s="95" t="s">
        <v>165</v>
      </c>
      <c r="F38" s="96">
        <v>69.6696</v>
      </c>
      <c r="G38" s="290"/>
      <c r="H38" s="3">
        <f>ROUND(_xlfn.IFERROR(F38*G38," - "),2)</f>
        <v>0</v>
      </c>
      <c r="I38" s="97" t="e">
        <f>H38/$G$75</f>
        <v>#DIV/0!</v>
      </c>
    </row>
    <row r="39" spans="1:9" s="66" customFormat="1" ht="26.25" outlineLevel="1" thickBot="1">
      <c r="A39" s="1" t="s">
        <v>77</v>
      </c>
      <c r="B39" s="6">
        <v>97914</v>
      </c>
      <c r="C39" s="93" t="s">
        <v>113</v>
      </c>
      <c r="D39" s="94" t="s">
        <v>134</v>
      </c>
      <c r="E39" s="95" t="s">
        <v>167</v>
      </c>
      <c r="F39" s="77">
        <v>1552.64</v>
      </c>
      <c r="G39" s="290"/>
      <c r="H39" s="3">
        <f>ROUND(_xlfn.IFERROR(F39*G39," - "),2)</f>
        <v>0</v>
      </c>
      <c r="I39" s="97" t="e">
        <f>H39/$G$75</f>
        <v>#DIV/0!</v>
      </c>
    </row>
    <row r="40" spans="1:9" ht="15.75" thickBot="1">
      <c r="A40" s="59">
        <v>4</v>
      </c>
      <c r="B40" s="60"/>
      <c r="C40" s="61"/>
      <c r="D40" s="62" t="s">
        <v>54</v>
      </c>
      <c r="E40" s="63">
        <f>SUM(E41,E51)</f>
        <v>0</v>
      </c>
      <c r="F40" s="63"/>
      <c r="G40" s="63"/>
      <c r="H40" s="64"/>
      <c r="I40" s="65" t="e">
        <f>E40/$G$75</f>
        <v>#DIV/0!</v>
      </c>
    </row>
    <row r="41" spans="1:9" s="66" customFormat="1" ht="14.25" customHeight="1" outlineLevel="1">
      <c r="A41" s="101" t="s">
        <v>24</v>
      </c>
      <c r="B41" s="101"/>
      <c r="C41" s="102"/>
      <c r="D41" s="103" t="s">
        <v>108</v>
      </c>
      <c r="E41" s="104">
        <f>SUM(H42:H50)</f>
        <v>0</v>
      </c>
      <c r="F41" s="104"/>
      <c r="G41" s="104"/>
      <c r="H41" s="104"/>
      <c r="I41" s="105" t="e">
        <f>E41/$G$75</f>
        <v>#DIV/0!</v>
      </c>
    </row>
    <row r="42" spans="1:9" ht="25.5" outlineLevel="1">
      <c r="A42" s="1" t="s">
        <v>25</v>
      </c>
      <c r="B42" s="100">
        <v>50300</v>
      </c>
      <c r="C42" s="93" t="s">
        <v>103</v>
      </c>
      <c r="D42" s="94" t="s">
        <v>135</v>
      </c>
      <c r="E42" s="95" t="s">
        <v>69</v>
      </c>
      <c r="F42" s="96">
        <v>1832.0085</v>
      </c>
      <c r="G42" s="290"/>
      <c r="H42" s="3">
        <f aca="true" t="shared" si="0" ref="H42:H50">ROUND(_xlfn.IFERROR(F42*G42," - "),2)</f>
        <v>0</v>
      </c>
      <c r="I42" s="97" t="e">
        <f aca="true" t="shared" si="1" ref="I42:I50">H42/$G$75</f>
        <v>#DIV/0!</v>
      </c>
    </row>
    <row r="43" spans="1:9" ht="38.25" outlineLevel="1">
      <c r="A43" s="1" t="s">
        <v>26</v>
      </c>
      <c r="B43" s="106" t="s">
        <v>46</v>
      </c>
      <c r="C43" s="93" t="s">
        <v>119</v>
      </c>
      <c r="D43" s="94" t="s">
        <v>131</v>
      </c>
      <c r="E43" s="95" t="s">
        <v>165</v>
      </c>
      <c r="F43" s="96">
        <v>183.20085</v>
      </c>
      <c r="G43" s="290"/>
      <c r="H43" s="3">
        <f t="shared" si="0"/>
        <v>0</v>
      </c>
      <c r="I43" s="97" t="e">
        <f t="shared" si="1"/>
        <v>#DIV/0!</v>
      </c>
    </row>
    <row r="44" spans="1:9" ht="12.75" outlineLevel="1">
      <c r="A44" s="1" t="s">
        <v>27</v>
      </c>
      <c r="B44" s="100">
        <v>50100</v>
      </c>
      <c r="C44" s="93" t="s">
        <v>103</v>
      </c>
      <c r="D44" s="94" t="s">
        <v>136</v>
      </c>
      <c r="E44" s="95" t="s">
        <v>17</v>
      </c>
      <c r="F44" s="96">
        <v>2322.33</v>
      </c>
      <c r="G44" s="290"/>
      <c r="H44" s="3">
        <f t="shared" si="0"/>
        <v>0</v>
      </c>
      <c r="I44" s="97" t="e">
        <f t="shared" si="1"/>
        <v>#DIV/0!</v>
      </c>
    </row>
    <row r="45" spans="1:9" ht="12.75" outlineLevel="1">
      <c r="A45" s="1" t="s">
        <v>42</v>
      </c>
      <c r="B45" s="100">
        <v>58200</v>
      </c>
      <c r="C45" s="93" t="s">
        <v>103</v>
      </c>
      <c r="D45" s="94" t="s">
        <v>137</v>
      </c>
      <c r="E45" s="95" t="s">
        <v>168</v>
      </c>
      <c r="F45" s="96">
        <v>99860.18999999999</v>
      </c>
      <c r="G45" s="290"/>
      <c r="H45" s="3">
        <f t="shared" si="0"/>
        <v>0</v>
      </c>
      <c r="I45" s="97" t="e">
        <f t="shared" si="1"/>
        <v>#DIV/0!</v>
      </c>
    </row>
    <row r="46" spans="1:9" ht="12.75" outlineLevel="1">
      <c r="A46" s="1" t="s">
        <v>99</v>
      </c>
      <c r="B46" s="6">
        <v>51300</v>
      </c>
      <c r="C46" s="93" t="s">
        <v>103</v>
      </c>
      <c r="D46" s="94" t="s">
        <v>138</v>
      </c>
      <c r="E46" s="95" t="s">
        <v>165</v>
      </c>
      <c r="F46" s="96">
        <v>52.252425</v>
      </c>
      <c r="G46" s="290"/>
      <c r="H46" s="3">
        <f t="shared" si="0"/>
        <v>0</v>
      </c>
      <c r="I46" s="97" t="e">
        <f t="shared" si="1"/>
        <v>#DIV/0!</v>
      </c>
    </row>
    <row r="47" spans="1:9" ht="51" outlineLevel="1">
      <c r="A47" s="1" t="s">
        <v>57</v>
      </c>
      <c r="B47" s="6">
        <v>94273</v>
      </c>
      <c r="C47" s="93" t="s">
        <v>113</v>
      </c>
      <c r="D47" s="94" t="s">
        <v>139</v>
      </c>
      <c r="E47" s="95" t="s">
        <v>17</v>
      </c>
      <c r="F47" s="96">
        <v>2322.33</v>
      </c>
      <c r="G47" s="290"/>
      <c r="H47" s="3">
        <f t="shared" si="0"/>
        <v>0</v>
      </c>
      <c r="I47" s="97" t="e">
        <f t="shared" si="1"/>
        <v>#DIV/0!</v>
      </c>
    </row>
    <row r="48" spans="1:122" s="108" customFormat="1" ht="25.5" outlineLevel="1">
      <c r="A48" s="1" t="s">
        <v>59</v>
      </c>
      <c r="B48" s="6">
        <v>94283</v>
      </c>
      <c r="C48" s="93" t="s">
        <v>113</v>
      </c>
      <c r="D48" s="94" t="s">
        <v>140</v>
      </c>
      <c r="E48" s="95" t="s">
        <v>17</v>
      </c>
      <c r="F48" s="96">
        <v>2322.33</v>
      </c>
      <c r="G48" s="289"/>
      <c r="H48" s="8">
        <f t="shared" si="0"/>
        <v>0</v>
      </c>
      <c r="I48" s="107" t="e">
        <f t="shared" si="1"/>
        <v>#DIV/0!</v>
      </c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</row>
    <row r="49" spans="1:9" ht="25.5" outlineLevel="1">
      <c r="A49" s="1" t="s">
        <v>60</v>
      </c>
      <c r="B49" s="6">
        <v>94294</v>
      </c>
      <c r="C49" s="93" t="s">
        <v>113</v>
      </c>
      <c r="D49" s="94" t="s">
        <v>141</v>
      </c>
      <c r="E49" s="95" t="s">
        <v>17</v>
      </c>
      <c r="F49" s="96">
        <v>2322.33</v>
      </c>
      <c r="G49" s="290"/>
      <c r="H49" s="3">
        <f t="shared" si="0"/>
        <v>0</v>
      </c>
      <c r="I49" s="97" t="e">
        <f t="shared" si="1"/>
        <v>#DIV/0!</v>
      </c>
    </row>
    <row r="50" spans="1:9" ht="25.5" outlineLevel="1">
      <c r="A50" s="1" t="s">
        <v>61</v>
      </c>
      <c r="B50" s="7">
        <v>94293</v>
      </c>
      <c r="C50" s="93" t="s">
        <v>113</v>
      </c>
      <c r="D50" s="94" t="s">
        <v>142</v>
      </c>
      <c r="E50" s="95" t="s">
        <v>17</v>
      </c>
      <c r="F50" s="96">
        <v>786.9599999999999</v>
      </c>
      <c r="G50" s="290"/>
      <c r="H50" s="3">
        <f t="shared" si="0"/>
        <v>0</v>
      </c>
      <c r="I50" s="97" t="e">
        <f t="shared" si="1"/>
        <v>#DIV/0!</v>
      </c>
    </row>
    <row r="51" spans="1:9" s="66" customFormat="1" ht="14.25" customHeight="1" outlineLevel="1">
      <c r="A51" s="101" t="s">
        <v>28</v>
      </c>
      <c r="B51" s="101"/>
      <c r="C51" s="102"/>
      <c r="D51" s="103" t="s">
        <v>54</v>
      </c>
      <c r="E51" s="104">
        <f>SUM(H52:H60)</f>
        <v>0</v>
      </c>
      <c r="F51" s="104"/>
      <c r="G51" s="104"/>
      <c r="H51" s="104"/>
      <c r="I51" s="105" t="e">
        <f>E51/$G$75</f>
        <v>#DIV/0!</v>
      </c>
    </row>
    <row r="52" spans="1:9" s="66" customFormat="1" ht="25.5" outlineLevel="1">
      <c r="A52" s="1" t="s">
        <v>88</v>
      </c>
      <c r="B52" s="6">
        <v>62003</v>
      </c>
      <c r="C52" s="93" t="s">
        <v>103</v>
      </c>
      <c r="D52" s="94" t="s">
        <v>143</v>
      </c>
      <c r="E52" s="95" t="s">
        <v>33</v>
      </c>
      <c r="F52" s="109">
        <v>107</v>
      </c>
      <c r="G52" s="290"/>
      <c r="H52" s="3">
        <f aca="true" t="shared" si="2" ref="H52:H60">ROUND(_xlfn.IFERROR(F52*G52," - "),2)</f>
        <v>0</v>
      </c>
      <c r="I52" s="97" t="e">
        <f aca="true" t="shared" si="3" ref="I52:I60">H52/$G$75</f>
        <v>#DIV/0!</v>
      </c>
    </row>
    <row r="53" spans="1:9" s="66" customFormat="1" ht="25.5" outlineLevel="1">
      <c r="A53" s="1" t="s">
        <v>89</v>
      </c>
      <c r="B53" s="6">
        <v>62021</v>
      </c>
      <c r="C53" s="93" t="s">
        <v>103</v>
      </c>
      <c r="D53" s="94" t="s">
        <v>144</v>
      </c>
      <c r="E53" s="95" t="s">
        <v>33</v>
      </c>
      <c r="F53" s="109">
        <v>102</v>
      </c>
      <c r="G53" s="290"/>
      <c r="H53" s="3">
        <f t="shared" si="2"/>
        <v>0</v>
      </c>
      <c r="I53" s="97" t="e">
        <f t="shared" si="3"/>
        <v>#DIV/0!</v>
      </c>
    </row>
    <row r="54" spans="1:9" s="66" customFormat="1" ht="25.5" outlineLevel="1">
      <c r="A54" s="1" t="s">
        <v>90</v>
      </c>
      <c r="B54" s="6">
        <v>99319</v>
      </c>
      <c r="C54" s="93" t="s">
        <v>113</v>
      </c>
      <c r="D54" s="94" t="s">
        <v>145</v>
      </c>
      <c r="E54" s="95" t="s">
        <v>17</v>
      </c>
      <c r="F54" s="109">
        <v>15.299999999999999</v>
      </c>
      <c r="G54" s="290"/>
      <c r="H54" s="3">
        <f t="shared" si="2"/>
        <v>0</v>
      </c>
      <c r="I54" s="97" t="e">
        <f t="shared" si="3"/>
        <v>#DIV/0!</v>
      </c>
    </row>
    <row r="55" spans="1:9" s="66" customFormat="1" ht="25.5" outlineLevel="1">
      <c r="A55" s="1" t="s">
        <v>91</v>
      </c>
      <c r="B55" s="6">
        <v>97956</v>
      </c>
      <c r="C55" s="93" t="s">
        <v>113</v>
      </c>
      <c r="D55" s="94" t="s">
        <v>146</v>
      </c>
      <c r="E55" s="95" t="s">
        <v>33</v>
      </c>
      <c r="F55" s="109">
        <v>11</v>
      </c>
      <c r="G55" s="290"/>
      <c r="H55" s="3">
        <f>ROUND(_xlfn.IFERROR(F55*G55," - "),2)</f>
        <v>0</v>
      </c>
      <c r="I55" s="97" t="e">
        <f t="shared" si="3"/>
        <v>#DIV/0!</v>
      </c>
    </row>
    <row r="56" spans="1:9" s="66" customFormat="1" ht="14.25" outlineLevel="1">
      <c r="A56" s="1" t="s">
        <v>92</v>
      </c>
      <c r="B56" s="100">
        <v>62301</v>
      </c>
      <c r="C56" s="93" t="s">
        <v>103</v>
      </c>
      <c r="D56" s="94" t="s">
        <v>147</v>
      </c>
      <c r="E56" s="95" t="s">
        <v>33</v>
      </c>
      <c r="F56" s="109">
        <v>44</v>
      </c>
      <c r="G56" s="290"/>
      <c r="H56" s="3">
        <f t="shared" si="2"/>
        <v>0</v>
      </c>
      <c r="I56" s="97" t="e">
        <f t="shared" si="3"/>
        <v>#DIV/0!</v>
      </c>
    </row>
    <row r="57" spans="1:9" s="66" customFormat="1" ht="14.25" outlineLevel="1">
      <c r="A57" s="1" t="s">
        <v>93</v>
      </c>
      <c r="B57" s="100">
        <v>62302</v>
      </c>
      <c r="C57" s="93" t="s">
        <v>103</v>
      </c>
      <c r="D57" s="94" t="s">
        <v>148</v>
      </c>
      <c r="E57" s="95" t="s">
        <v>33</v>
      </c>
      <c r="F57" s="109">
        <v>24</v>
      </c>
      <c r="G57" s="290"/>
      <c r="H57" s="3">
        <f t="shared" si="2"/>
        <v>0</v>
      </c>
      <c r="I57" s="97" t="e">
        <f t="shared" si="3"/>
        <v>#DIV/0!</v>
      </c>
    </row>
    <row r="58" spans="1:9" s="66" customFormat="1" ht="14.25" outlineLevel="1">
      <c r="A58" s="1" t="s">
        <v>94</v>
      </c>
      <c r="B58" s="100">
        <v>62304</v>
      </c>
      <c r="C58" s="93" t="s">
        <v>103</v>
      </c>
      <c r="D58" s="94" t="s">
        <v>149</v>
      </c>
      <c r="E58" s="95" t="s">
        <v>33</v>
      </c>
      <c r="F58" s="109">
        <v>68</v>
      </c>
      <c r="G58" s="290"/>
      <c r="H58" s="3">
        <f t="shared" si="2"/>
        <v>0</v>
      </c>
      <c r="I58" s="97" t="e">
        <f t="shared" si="3"/>
        <v>#DIV/0!</v>
      </c>
    </row>
    <row r="59" spans="1:9" s="66" customFormat="1" ht="14.25" outlineLevel="1">
      <c r="A59" s="1" t="s">
        <v>95</v>
      </c>
      <c r="B59" s="100">
        <v>62305</v>
      </c>
      <c r="C59" s="93" t="s">
        <v>103</v>
      </c>
      <c r="D59" s="94" t="s">
        <v>150</v>
      </c>
      <c r="E59" s="95" t="s">
        <v>33</v>
      </c>
      <c r="F59" s="109">
        <v>68</v>
      </c>
      <c r="G59" s="290"/>
      <c r="H59" s="3">
        <f t="shared" si="2"/>
        <v>0</v>
      </c>
      <c r="I59" s="97" t="e">
        <f t="shared" si="3"/>
        <v>#DIV/0!</v>
      </c>
    </row>
    <row r="60" spans="1:9" s="66" customFormat="1" ht="39" outlineLevel="1" thickBot="1">
      <c r="A60" s="1" t="s">
        <v>100</v>
      </c>
      <c r="B60" s="100">
        <v>67100</v>
      </c>
      <c r="C60" s="110" t="s">
        <v>103</v>
      </c>
      <c r="D60" s="111" t="s">
        <v>151</v>
      </c>
      <c r="E60" s="112" t="s">
        <v>169</v>
      </c>
      <c r="F60" s="113">
        <v>136</v>
      </c>
      <c r="G60" s="291"/>
      <c r="H60" s="5">
        <f t="shared" si="2"/>
        <v>0</v>
      </c>
      <c r="I60" s="114" t="e">
        <f t="shared" si="3"/>
        <v>#DIV/0!</v>
      </c>
    </row>
    <row r="61" spans="1:9" ht="15.75" thickBot="1">
      <c r="A61" s="59">
        <v>5</v>
      </c>
      <c r="B61" s="60"/>
      <c r="C61" s="61"/>
      <c r="D61" s="62" t="s">
        <v>53</v>
      </c>
      <c r="E61" s="63">
        <f>SUM(E62,E68)</f>
        <v>0</v>
      </c>
      <c r="F61" s="63"/>
      <c r="G61" s="63"/>
      <c r="H61" s="64"/>
      <c r="I61" s="65" t="e">
        <f>E61/$G$75</f>
        <v>#DIV/0!</v>
      </c>
    </row>
    <row r="62" spans="1:9" ht="12.75" customHeight="1" outlineLevel="1">
      <c r="A62" s="115" t="s">
        <v>29</v>
      </c>
      <c r="B62" s="116"/>
      <c r="C62" s="69"/>
      <c r="D62" s="70" t="s">
        <v>55</v>
      </c>
      <c r="E62" s="71">
        <f>SUM(H63:H67)</f>
        <v>0</v>
      </c>
      <c r="F62" s="71"/>
      <c r="G62" s="71"/>
      <c r="H62" s="71"/>
      <c r="I62" s="72" t="e">
        <f>E62/$G$75</f>
        <v>#DIV/0!</v>
      </c>
    </row>
    <row r="63" spans="1:9" ht="25.5" outlineLevel="1">
      <c r="A63" s="1" t="s">
        <v>30</v>
      </c>
      <c r="B63" s="117" t="s">
        <v>101</v>
      </c>
      <c r="C63" s="93" t="s">
        <v>119</v>
      </c>
      <c r="D63" s="94" t="s">
        <v>152</v>
      </c>
      <c r="E63" s="95" t="s">
        <v>69</v>
      </c>
      <c r="F63" s="96">
        <v>3313.493</v>
      </c>
      <c r="G63" s="290"/>
      <c r="H63" s="3">
        <f>ROUND(_xlfn.IFERROR(F63*G63," - "),2)</f>
        <v>0</v>
      </c>
      <c r="I63" s="97" t="e">
        <f>H63/$G$75</f>
        <v>#DIV/0!</v>
      </c>
    </row>
    <row r="64" spans="1:9" s="79" customFormat="1" ht="25.5" outlineLevel="1">
      <c r="A64" s="1" t="s">
        <v>31</v>
      </c>
      <c r="B64" s="118">
        <v>101094</v>
      </c>
      <c r="C64" s="93" t="s">
        <v>113</v>
      </c>
      <c r="D64" s="94" t="s">
        <v>153</v>
      </c>
      <c r="E64" s="95" t="s">
        <v>17</v>
      </c>
      <c r="F64" s="96">
        <v>513</v>
      </c>
      <c r="G64" s="289"/>
      <c r="H64" s="8">
        <f>ROUND(_xlfn.IFERROR(F64*G64," - "),2)</f>
        <v>0</v>
      </c>
      <c r="I64" s="107" t="e">
        <f>H64/$G$75</f>
        <v>#DIV/0!</v>
      </c>
    </row>
    <row r="65" spans="1:9" ht="25.5" outlineLevel="1">
      <c r="A65" s="1" t="s">
        <v>32</v>
      </c>
      <c r="B65" s="119">
        <v>5219636</v>
      </c>
      <c r="C65" s="110" t="s">
        <v>102</v>
      </c>
      <c r="D65" s="111" t="s">
        <v>154</v>
      </c>
      <c r="E65" s="112" t="s">
        <v>33</v>
      </c>
      <c r="F65" s="120">
        <v>1246</v>
      </c>
      <c r="G65" s="289"/>
      <c r="H65" s="5">
        <f>ROUND(_xlfn.IFERROR(F65*G65," - "),2)</f>
        <v>0</v>
      </c>
      <c r="I65" s="114" t="e">
        <f>H65/$G$75</f>
        <v>#DIV/0!</v>
      </c>
    </row>
    <row r="66" spans="1:9" ht="25.5" outlineLevel="1">
      <c r="A66" s="1" t="s">
        <v>110</v>
      </c>
      <c r="B66" s="121">
        <v>5213362</v>
      </c>
      <c r="C66" s="110" t="s">
        <v>102</v>
      </c>
      <c r="D66" s="111" t="s">
        <v>155</v>
      </c>
      <c r="E66" s="112" t="s">
        <v>112</v>
      </c>
      <c r="F66" s="120">
        <v>219</v>
      </c>
      <c r="G66" s="289"/>
      <c r="H66" s="5">
        <f>ROUND(_xlfn.IFERROR(F66*G66," - "),2)</f>
        <v>0</v>
      </c>
      <c r="I66" s="114" t="e">
        <f>H66/$G$75</f>
        <v>#DIV/0!</v>
      </c>
    </row>
    <row r="67" spans="1:9" s="79" customFormat="1" ht="25.5" outlineLevel="1">
      <c r="A67" s="1" t="s">
        <v>111</v>
      </c>
      <c r="B67" s="121">
        <v>5213409</v>
      </c>
      <c r="C67" s="93" t="s">
        <v>102</v>
      </c>
      <c r="D67" s="94" t="s">
        <v>156</v>
      </c>
      <c r="E67" s="95" t="s">
        <v>106</v>
      </c>
      <c r="F67" s="96">
        <v>96.512</v>
      </c>
      <c r="G67" s="289"/>
      <c r="H67" s="8">
        <f>ROUND(_xlfn.IFERROR(F67*G67," - "),2)</f>
        <v>0</v>
      </c>
      <c r="I67" s="107" t="e">
        <f>H67/$G$75</f>
        <v>#DIV/0!</v>
      </c>
    </row>
    <row r="68" spans="1:9" s="66" customFormat="1" ht="14.25" customHeight="1" outlineLevel="1">
      <c r="A68" s="101" t="s">
        <v>78</v>
      </c>
      <c r="B68" s="101"/>
      <c r="C68" s="102"/>
      <c r="D68" s="103" t="s">
        <v>56</v>
      </c>
      <c r="E68" s="104">
        <f>SUM(H69:H74)</f>
        <v>0</v>
      </c>
      <c r="F68" s="104"/>
      <c r="G68" s="104"/>
      <c r="H68" s="104"/>
      <c r="I68" s="105" t="e">
        <f>E68/$G$75</f>
        <v>#DIV/0!</v>
      </c>
    </row>
    <row r="69" spans="1:9" ht="25.5" outlineLevel="1">
      <c r="A69" s="1" t="s">
        <v>81</v>
      </c>
      <c r="B69" s="118">
        <v>101173</v>
      </c>
      <c r="C69" s="93" t="s">
        <v>113</v>
      </c>
      <c r="D69" s="94" t="s">
        <v>157</v>
      </c>
      <c r="E69" s="95" t="s">
        <v>17</v>
      </c>
      <c r="F69" s="96">
        <v>158</v>
      </c>
      <c r="G69" s="290"/>
      <c r="H69" s="3">
        <f aca="true" t="shared" si="4" ref="H69:H74">ROUND(_xlfn.IFERROR(F69*G69," - "),2)</f>
        <v>0</v>
      </c>
      <c r="I69" s="97" t="e">
        <f aca="true" t="shared" si="5" ref="I69:I74">H69/$G$75</f>
        <v>#DIV/0!</v>
      </c>
    </row>
    <row r="70" spans="1:9" ht="12.75" outlineLevel="1">
      <c r="A70" s="1" t="s">
        <v>82</v>
      </c>
      <c r="B70" s="118">
        <v>5213574</v>
      </c>
      <c r="C70" s="93" t="s">
        <v>102</v>
      </c>
      <c r="D70" s="94" t="s">
        <v>158</v>
      </c>
      <c r="E70" s="95" t="s">
        <v>3</v>
      </c>
      <c r="F70" s="96">
        <v>27</v>
      </c>
      <c r="G70" s="290"/>
      <c r="H70" s="3">
        <f t="shared" si="4"/>
        <v>0</v>
      </c>
      <c r="I70" s="97" t="e">
        <f t="shared" si="5"/>
        <v>#DIV/0!</v>
      </c>
    </row>
    <row r="71" spans="1:9" ht="25.5" outlineLevel="1">
      <c r="A71" s="1" t="s">
        <v>83</v>
      </c>
      <c r="B71" s="118">
        <v>5213459</v>
      </c>
      <c r="C71" s="93" t="s">
        <v>102</v>
      </c>
      <c r="D71" s="94" t="s">
        <v>159</v>
      </c>
      <c r="E71" s="95" t="s">
        <v>33</v>
      </c>
      <c r="F71" s="96">
        <v>72</v>
      </c>
      <c r="G71" s="290"/>
      <c r="H71" s="3">
        <f t="shared" si="4"/>
        <v>0</v>
      </c>
      <c r="I71" s="97" t="e">
        <f t="shared" si="5"/>
        <v>#DIV/0!</v>
      </c>
    </row>
    <row r="72" spans="1:9" ht="25.5" outlineLevel="1">
      <c r="A72" s="1" t="s">
        <v>84</v>
      </c>
      <c r="B72" s="118">
        <v>5213468</v>
      </c>
      <c r="C72" s="93" t="s">
        <v>102</v>
      </c>
      <c r="D72" s="94" t="s">
        <v>160</v>
      </c>
      <c r="E72" s="95" t="s">
        <v>33</v>
      </c>
      <c r="F72" s="96">
        <v>36</v>
      </c>
      <c r="G72" s="290"/>
      <c r="H72" s="3">
        <f t="shared" si="4"/>
        <v>0</v>
      </c>
      <c r="I72" s="97" t="e">
        <f t="shared" si="5"/>
        <v>#DIV/0!</v>
      </c>
    </row>
    <row r="73" spans="1:9" ht="25.5" outlineLevel="1">
      <c r="A73" s="1" t="s">
        <v>79</v>
      </c>
      <c r="B73" s="118">
        <v>5213858</v>
      </c>
      <c r="C73" s="93" t="s">
        <v>102</v>
      </c>
      <c r="D73" s="94" t="s">
        <v>161</v>
      </c>
      <c r="E73" s="95" t="s">
        <v>33</v>
      </c>
      <c r="F73" s="96">
        <v>122</v>
      </c>
      <c r="G73" s="290"/>
      <c r="H73" s="3">
        <f t="shared" si="4"/>
        <v>0</v>
      </c>
      <c r="I73" s="97" t="e">
        <f t="shared" si="5"/>
        <v>#DIV/0!</v>
      </c>
    </row>
    <row r="74" spans="1:9" ht="39" outlineLevel="1" thickBot="1">
      <c r="A74" s="1" t="s">
        <v>85</v>
      </c>
      <c r="B74" s="118">
        <v>5213863</v>
      </c>
      <c r="C74" s="93" t="s">
        <v>102</v>
      </c>
      <c r="D74" s="94" t="s">
        <v>162</v>
      </c>
      <c r="E74" s="95" t="s">
        <v>33</v>
      </c>
      <c r="F74" s="96">
        <v>36</v>
      </c>
      <c r="G74" s="290"/>
      <c r="H74" s="3">
        <f t="shared" si="4"/>
        <v>0</v>
      </c>
      <c r="I74" s="97" t="e">
        <f t="shared" si="5"/>
        <v>#DIV/0!</v>
      </c>
    </row>
    <row r="75" spans="1:9" s="130" customFormat="1" ht="19.5" customHeight="1" thickBot="1">
      <c r="A75" s="122" t="s">
        <v>51</v>
      </c>
      <c r="B75" s="123"/>
      <c r="C75" s="124"/>
      <c r="D75" s="125"/>
      <c r="E75" s="126"/>
      <c r="F75" s="127"/>
      <c r="G75" s="128">
        <f>ROUND(SUM(E61,E40,E22,E18,E14),2)</f>
        <v>0</v>
      </c>
      <c r="H75" s="128"/>
      <c r="I75" s="129" t="e">
        <f>SUM(H14:H74)/G75</f>
        <v>#DIV/0!</v>
      </c>
    </row>
    <row r="76" spans="1:9" s="130" customFormat="1" ht="19.5" customHeight="1" thickBot="1">
      <c r="A76" s="131" t="s">
        <v>65</v>
      </c>
      <c r="B76" s="132"/>
      <c r="C76" s="132"/>
      <c r="D76" s="292" t="s">
        <v>172</v>
      </c>
      <c r="E76" s="133"/>
      <c r="F76" s="133"/>
      <c r="G76" s="128" t="e">
        <f>(G75*D76)+G75</f>
        <v>#VALUE!</v>
      </c>
      <c r="H76" s="128"/>
      <c r="I76" s="129"/>
    </row>
    <row r="77" spans="1:9" ht="15" customHeight="1">
      <c r="A77" s="134"/>
      <c r="B77" s="135"/>
      <c r="C77" s="136"/>
      <c r="D77" s="137"/>
      <c r="E77" s="138"/>
      <c r="F77" s="139"/>
      <c r="G77" s="140"/>
      <c r="H77" s="141"/>
      <c r="I77" s="138"/>
    </row>
    <row r="78" spans="1:9" ht="15" customHeight="1">
      <c r="A78" s="134"/>
      <c r="B78" s="135"/>
      <c r="C78" s="136"/>
      <c r="D78" s="137"/>
      <c r="E78" s="138"/>
      <c r="F78" s="139"/>
      <c r="G78" s="138"/>
      <c r="H78" s="142"/>
      <c r="I78" s="138"/>
    </row>
    <row r="79" spans="1:9" ht="15" customHeight="1">
      <c r="A79" s="134"/>
      <c r="B79" s="135"/>
      <c r="C79" s="136"/>
      <c r="D79" s="137"/>
      <c r="E79" s="138"/>
      <c r="F79" s="139"/>
      <c r="G79" s="138"/>
      <c r="H79" s="143"/>
      <c r="I79" s="138"/>
    </row>
    <row r="80" spans="1:9" ht="18" customHeight="1">
      <c r="A80" s="144"/>
      <c r="B80" s="144"/>
      <c r="C80" s="145"/>
      <c r="D80" s="46"/>
      <c r="E80" s="146"/>
      <c r="F80" s="146"/>
      <c r="H80" s="146"/>
      <c r="I80" s="148"/>
    </row>
    <row r="81" spans="1:8" ht="15.75" customHeight="1">
      <c r="A81" s="149"/>
      <c r="B81" s="46"/>
      <c r="C81" s="150"/>
      <c r="D81" s="151"/>
      <c r="E81" s="152"/>
      <c r="F81" s="152"/>
      <c r="G81" s="152"/>
      <c r="H81" s="152"/>
    </row>
    <row r="82" spans="1:9" ht="15" customHeight="1">
      <c r="A82" s="149"/>
      <c r="B82" s="46"/>
      <c r="C82" s="150"/>
      <c r="D82" s="154"/>
      <c r="E82" s="155"/>
      <c r="F82" s="156"/>
      <c r="G82" s="156"/>
      <c r="H82" s="155"/>
      <c r="I82" s="148"/>
    </row>
    <row r="83" spans="1:9" ht="15" customHeight="1">
      <c r="A83" s="149"/>
      <c r="B83" s="46"/>
      <c r="C83" s="150"/>
      <c r="D83" s="138"/>
      <c r="E83" s="155"/>
      <c r="F83" s="155"/>
      <c r="G83" s="156"/>
      <c r="H83" s="155"/>
      <c r="I83" s="138"/>
    </row>
    <row r="84" spans="1:9" ht="12.75" customHeight="1">
      <c r="A84" s="46"/>
      <c r="B84" s="46"/>
      <c r="C84" s="150"/>
      <c r="D84" s="157"/>
      <c r="E84" s="158"/>
      <c r="F84" s="158"/>
      <c r="G84" s="12"/>
      <c r="H84" s="158"/>
      <c r="I84" s="159"/>
    </row>
    <row r="85" ht="12.75" customHeight="1"/>
    <row r="87" spans="4:8" ht="16.5" customHeight="1">
      <c r="D87" s="26"/>
      <c r="E87" s="163"/>
      <c r="F87" s="163"/>
      <c r="G87" s="152"/>
      <c r="H87" s="163"/>
    </row>
    <row r="89" spans="2:3" ht="16.5" customHeight="1">
      <c r="B89" s="164"/>
      <c r="C89" s="164"/>
    </row>
    <row r="90" spans="2:3" ht="16.5" customHeight="1">
      <c r="B90" s="164"/>
      <c r="C90" s="164"/>
    </row>
    <row r="91" spans="2:3" ht="16.5" customHeight="1">
      <c r="B91" s="164"/>
      <c r="C91" s="164"/>
    </row>
    <row r="92" spans="2:3" ht="16.5" customHeight="1">
      <c r="B92" s="164"/>
      <c r="C92" s="164"/>
    </row>
    <row r="93" spans="2:3" ht="16.5" customHeight="1">
      <c r="B93" s="164"/>
      <c r="C93" s="164"/>
    </row>
    <row r="94" spans="2:3" ht="16.5" customHeight="1">
      <c r="B94" s="164"/>
      <c r="C94" s="164"/>
    </row>
    <row r="95" spans="2:3" ht="16.5" customHeight="1">
      <c r="B95" s="164"/>
      <c r="C95" s="164"/>
    </row>
    <row r="96" spans="2:3" ht="16.5" customHeight="1">
      <c r="B96" s="165"/>
      <c r="C96" s="166"/>
    </row>
  </sheetData>
  <sheetProtection password="C805" sheet="1" objects="1" scenarios="1" formatCells="0" formatColumns="0" formatRows="0" selectLockedCells="1"/>
  <mergeCells count="33">
    <mergeCell ref="B95:C95"/>
    <mergeCell ref="A76:C76"/>
    <mergeCell ref="B96:C96"/>
    <mergeCell ref="B89:C89"/>
    <mergeCell ref="B90:C90"/>
    <mergeCell ref="B91:C91"/>
    <mergeCell ref="B92:C92"/>
    <mergeCell ref="B93:C93"/>
    <mergeCell ref="B94:C94"/>
    <mergeCell ref="D1:I1"/>
    <mergeCell ref="D2:I2"/>
    <mergeCell ref="D3:I3"/>
    <mergeCell ref="F7:G7"/>
    <mergeCell ref="A33:B33"/>
    <mergeCell ref="A23:B23"/>
    <mergeCell ref="A27:B27"/>
    <mergeCell ref="D4:I4"/>
    <mergeCell ref="A40:B40"/>
    <mergeCell ref="A15:B15"/>
    <mergeCell ref="A19:B19"/>
    <mergeCell ref="A18:B18"/>
    <mergeCell ref="A22:B22"/>
    <mergeCell ref="A14:B14"/>
    <mergeCell ref="A51:B51"/>
    <mergeCell ref="G76:H76"/>
    <mergeCell ref="F9:G9"/>
    <mergeCell ref="F11:G11"/>
    <mergeCell ref="G75:H75"/>
    <mergeCell ref="A62:B62"/>
    <mergeCell ref="A61:B61"/>
    <mergeCell ref="A68:B68"/>
    <mergeCell ref="A41:B41"/>
    <mergeCell ref="A36:B36"/>
  </mergeCells>
  <conditionalFormatting sqref="B43 B34:B35">
    <cfRule type="expression" priority="12433" dxfId="306" stopIfTrue="1">
      <formula>Orçamento!#REF!&lt;6</formula>
    </cfRule>
  </conditionalFormatting>
  <printOptions horizontalCentered="1"/>
  <pageMargins left="0.2362204724409449" right="0.2362204724409449" top="0.7480314960629921" bottom="0.35433070866141736" header="0.5118110236220472" footer="0.15748031496062992"/>
  <pageSetup fitToHeight="0" fitToWidth="1" horizontalDpi="600" verticalDpi="600" orientation="landscape" paperSize="9" scale="83" r:id="rId1"/>
  <headerFooter alignWithMargins="0">
    <oddFooter>&amp;R&amp;9PÁG. &amp;P/&amp;N</oddFooter>
  </headerFooter>
  <rowBreaks count="3" manualBreakCount="3">
    <brk id="21" max="10" man="1"/>
    <brk id="39" max="10" man="1"/>
    <brk id="60" max="10" man="1"/>
  </rowBreaks>
  <colBreaks count="1" manualBreakCount="1">
    <brk id="1" max="1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110" zoomScaleNormal="110" zoomScaleSheetLayoutView="85" workbookViewId="0" topLeftCell="A1">
      <selection activeCell="E25" sqref="E25"/>
    </sheetView>
  </sheetViews>
  <sheetFormatPr defaultColWidth="9.28125" defaultRowHeight="12.75"/>
  <cols>
    <col min="1" max="1" width="16.7109375" style="191" customWidth="1"/>
    <col min="2" max="2" width="31.57421875" style="191" customWidth="1"/>
    <col min="3" max="3" width="18.00390625" style="228" customWidth="1"/>
    <col min="4" max="4" width="24.7109375" style="230" customWidth="1"/>
    <col min="5" max="5" width="20.7109375" style="191" customWidth="1"/>
    <col min="6" max="6" width="22.421875" style="191" bestFit="1" customWidth="1"/>
    <col min="7" max="7" width="22.00390625" style="191" customWidth="1"/>
    <col min="8" max="8" width="22.421875" style="191" bestFit="1" customWidth="1"/>
    <col min="9" max="9" width="14.28125" style="191" bestFit="1" customWidth="1"/>
    <col min="10" max="10" width="9.28125" style="191" customWidth="1"/>
    <col min="11" max="11" width="11.57421875" style="191" bestFit="1" customWidth="1"/>
    <col min="12" max="16384" width="9.28125" style="191" customWidth="1"/>
  </cols>
  <sheetData>
    <row r="1" spans="1:8" s="167" customFormat="1" ht="30.75" customHeight="1">
      <c r="A1" s="293"/>
      <c r="B1" s="294"/>
      <c r="C1" s="294"/>
      <c r="D1" s="294"/>
      <c r="E1" s="294"/>
      <c r="F1" s="293"/>
      <c r="G1" s="293"/>
      <c r="H1" s="293"/>
    </row>
    <row r="2" spans="1:8" s="167" customFormat="1" ht="22.5" customHeight="1">
      <c r="A2" s="293"/>
      <c r="B2" s="283"/>
      <c r="C2" s="283"/>
      <c r="D2" s="283"/>
      <c r="E2" s="283"/>
      <c r="F2" s="293"/>
      <c r="G2" s="293"/>
      <c r="H2" s="293"/>
    </row>
    <row r="3" spans="1:8" s="167" customFormat="1" ht="9.75" customHeight="1">
      <c r="A3" s="293"/>
      <c r="B3" s="293"/>
      <c r="C3" s="295"/>
      <c r="D3" s="295"/>
      <c r="E3" s="293"/>
      <c r="F3" s="293"/>
      <c r="G3" s="293"/>
      <c r="H3" s="293"/>
    </row>
    <row r="4" spans="1:8" s="167" customFormat="1" ht="18">
      <c r="A4" s="293"/>
      <c r="B4" s="285"/>
      <c r="C4" s="285"/>
      <c r="D4" s="285"/>
      <c r="E4" s="285"/>
      <c r="F4" s="293"/>
      <c r="G4" s="293"/>
      <c r="H4" s="293"/>
    </row>
    <row r="5" spans="1:8" s="167" customFormat="1" ht="13.5" thickBot="1">
      <c r="A5" s="296"/>
      <c r="B5" s="296"/>
      <c r="C5" s="297"/>
      <c r="D5" s="298"/>
      <c r="E5" s="293"/>
      <c r="F5" s="293"/>
      <c r="G5" s="299"/>
      <c r="H5" s="293"/>
    </row>
    <row r="6" spans="1:8" s="158" customFormat="1" ht="7.5" customHeight="1">
      <c r="A6" s="168"/>
      <c r="B6" s="169"/>
      <c r="C6" s="169"/>
      <c r="D6" s="169"/>
      <c r="E6" s="169"/>
      <c r="F6" s="169"/>
      <c r="H6" s="170"/>
    </row>
    <row r="7" spans="1:8" s="172" customFormat="1" ht="83.25" customHeight="1">
      <c r="A7" s="15" t="s">
        <v>0</v>
      </c>
      <c r="B7" s="171" t="s">
        <v>114</v>
      </c>
      <c r="C7" s="171"/>
      <c r="D7" s="171"/>
      <c r="E7" s="171" t="s">
        <v>2</v>
      </c>
      <c r="F7" s="171"/>
      <c r="H7" s="173">
        <v>39990.05893333333</v>
      </c>
    </row>
    <row r="8" spans="1:8" s="172" customFormat="1" ht="6" customHeight="1">
      <c r="A8" s="174"/>
      <c r="C8" s="18"/>
      <c r="D8" s="18"/>
      <c r="E8" s="175"/>
      <c r="F8" s="175"/>
      <c r="H8" s="24"/>
    </row>
    <row r="9" spans="1:8" s="172" customFormat="1" ht="15.75" customHeight="1">
      <c r="A9" s="25" t="s">
        <v>170</v>
      </c>
      <c r="B9" s="18"/>
      <c r="C9" s="27"/>
      <c r="D9" s="27"/>
      <c r="E9" s="176" t="s">
        <v>5</v>
      </c>
      <c r="F9" s="176"/>
      <c r="H9" s="177">
        <v>6761667.304339999</v>
      </c>
    </row>
    <row r="10" spans="1:8" s="172" customFormat="1" ht="6" customHeight="1">
      <c r="A10" s="15"/>
      <c r="B10" s="18"/>
      <c r="C10" s="18"/>
      <c r="D10" s="18"/>
      <c r="E10" s="175"/>
      <c r="F10" s="175"/>
      <c r="H10" s="24"/>
    </row>
    <row r="11" spans="1:8" s="172" customFormat="1" ht="15.75" customHeight="1">
      <c r="A11" s="25" t="s">
        <v>4</v>
      </c>
      <c r="B11" s="27" t="s">
        <v>116</v>
      </c>
      <c r="C11" s="23"/>
      <c r="D11" s="23"/>
      <c r="E11" s="171" t="s">
        <v>47</v>
      </c>
      <c r="F11" s="171"/>
      <c r="H11" s="178">
        <v>169.08370441794665</v>
      </c>
    </row>
    <row r="12" spans="1:8" s="158" customFormat="1" ht="6" customHeight="1" thickBot="1">
      <c r="A12" s="179"/>
      <c r="B12" s="180"/>
      <c r="C12" s="180"/>
      <c r="D12" s="180"/>
      <c r="E12" s="180"/>
      <c r="F12" s="180"/>
      <c r="H12" s="181"/>
    </row>
    <row r="13" spans="1:8" s="182" customFormat="1" ht="12" customHeight="1" thickBot="1">
      <c r="A13" s="168"/>
      <c r="B13" s="169"/>
      <c r="C13" s="169"/>
      <c r="D13" s="169"/>
      <c r="E13" s="169"/>
      <c r="F13" s="169"/>
      <c r="G13" s="169"/>
      <c r="H13" s="169"/>
    </row>
    <row r="14" spans="1:8" s="187" customFormat="1" ht="28.5" customHeight="1" thickBot="1">
      <c r="A14" s="183" t="s">
        <v>35</v>
      </c>
      <c r="B14" s="184" t="s">
        <v>36</v>
      </c>
      <c r="C14" s="185" t="s">
        <v>37</v>
      </c>
      <c r="D14" s="185" t="s">
        <v>38</v>
      </c>
      <c r="E14" s="186">
        <v>1</v>
      </c>
      <c r="F14" s="186">
        <v>2</v>
      </c>
      <c r="G14" s="186">
        <v>3</v>
      </c>
      <c r="H14" s="186">
        <v>4</v>
      </c>
    </row>
    <row r="15" spans="1:8" s="187" customFormat="1" ht="18.75" thickBot="1">
      <c r="A15" s="183"/>
      <c r="B15" s="184"/>
      <c r="C15" s="188" t="s">
        <v>13</v>
      </c>
      <c r="D15" s="188" t="s">
        <v>14</v>
      </c>
      <c r="E15" s="189"/>
      <c r="F15" s="189"/>
      <c r="G15" s="189"/>
      <c r="H15" s="189"/>
    </row>
    <row r="16" spans="1:8" ht="12" customHeight="1" thickBot="1">
      <c r="A16" s="190"/>
      <c r="B16" s="190"/>
      <c r="C16" s="190"/>
      <c r="D16" s="190"/>
      <c r="E16" s="190"/>
      <c r="F16" s="190"/>
      <c r="G16" s="190"/>
      <c r="H16" s="190"/>
    </row>
    <row r="17" spans="1:9" ht="23.25" customHeight="1">
      <c r="A17" s="192">
        <v>1</v>
      </c>
      <c r="B17" s="193" t="s">
        <v>48</v>
      </c>
      <c r="C17" s="194" t="e">
        <f>Resumo!E16</f>
        <v>#DIV/0!</v>
      </c>
      <c r="D17" s="195" t="e">
        <f>Resumo!D16</f>
        <v>#VALUE!</v>
      </c>
      <c r="E17" s="300"/>
      <c r="F17" s="300"/>
      <c r="G17" s="300"/>
      <c r="H17" s="300"/>
      <c r="I17" s="196"/>
    </row>
    <row r="18" spans="1:9" ht="14.25" customHeight="1">
      <c r="A18" s="197"/>
      <c r="B18" s="198"/>
      <c r="C18" s="199"/>
      <c r="D18" s="200"/>
      <c r="E18" s="201" t="e">
        <f>E17*D17</f>
        <v>#VALUE!</v>
      </c>
      <c r="F18" s="201">
        <f>F17*E17</f>
        <v>0</v>
      </c>
      <c r="G18" s="201">
        <f>G17*F17</f>
        <v>0</v>
      </c>
      <c r="H18" s="201">
        <f>H17*G17</f>
        <v>0</v>
      </c>
      <c r="I18" s="196"/>
    </row>
    <row r="19" spans="1:9" ht="23.25" customHeight="1">
      <c r="A19" s="202">
        <v>2</v>
      </c>
      <c r="B19" s="203" t="s">
        <v>68</v>
      </c>
      <c r="C19" s="204" t="e">
        <f>Resumo!E17</f>
        <v>#DIV/0!</v>
      </c>
      <c r="D19" s="205" t="e">
        <f>Resumo!D17</f>
        <v>#VALUE!</v>
      </c>
      <c r="E19" s="301"/>
      <c r="F19" s="301"/>
      <c r="G19" s="301"/>
      <c r="H19" s="301"/>
      <c r="I19" s="196"/>
    </row>
    <row r="20" spans="1:9" ht="14.25" customHeight="1">
      <c r="A20" s="197"/>
      <c r="B20" s="198"/>
      <c r="C20" s="199"/>
      <c r="D20" s="200"/>
      <c r="E20" s="201" t="e">
        <f>E19*D19</f>
        <v>#VALUE!</v>
      </c>
      <c r="F20" s="201">
        <f>F19*E19</f>
        <v>0</v>
      </c>
      <c r="G20" s="201">
        <f>G19*F19</f>
        <v>0</v>
      </c>
      <c r="H20" s="201">
        <f>H19*G19</f>
        <v>0</v>
      </c>
      <c r="I20" s="196"/>
    </row>
    <row r="21" spans="1:9" ht="23.25" customHeight="1">
      <c r="A21" s="202">
        <v>3</v>
      </c>
      <c r="B21" s="203" t="s">
        <v>52</v>
      </c>
      <c r="C21" s="204" t="e">
        <f>Resumo!E18</f>
        <v>#DIV/0!</v>
      </c>
      <c r="D21" s="205" t="e">
        <f>Resumo!D18</f>
        <v>#VALUE!</v>
      </c>
      <c r="E21" s="301"/>
      <c r="F21" s="301"/>
      <c r="G21" s="301"/>
      <c r="H21" s="301"/>
      <c r="I21" s="196"/>
    </row>
    <row r="22" spans="1:9" ht="14.25" customHeight="1">
      <c r="A22" s="197"/>
      <c r="B22" s="198"/>
      <c r="C22" s="199"/>
      <c r="D22" s="200"/>
      <c r="E22" s="201" t="e">
        <f>E21*D21</f>
        <v>#VALUE!</v>
      </c>
      <c r="F22" s="201">
        <f>F21*E21</f>
        <v>0</v>
      </c>
      <c r="G22" s="201">
        <f>G21*F21</f>
        <v>0</v>
      </c>
      <c r="H22" s="201">
        <f>H21*G21</f>
        <v>0</v>
      </c>
      <c r="I22" s="196"/>
    </row>
    <row r="23" spans="1:9" ht="23.25" customHeight="1">
      <c r="A23" s="202">
        <v>4</v>
      </c>
      <c r="B23" s="203" t="s">
        <v>54</v>
      </c>
      <c r="C23" s="204" t="e">
        <f>Resumo!E19</f>
        <v>#DIV/0!</v>
      </c>
      <c r="D23" s="205" t="e">
        <f>Resumo!D19</f>
        <v>#VALUE!</v>
      </c>
      <c r="E23" s="301"/>
      <c r="F23" s="301"/>
      <c r="G23" s="301"/>
      <c r="H23" s="301"/>
      <c r="I23" s="196"/>
    </row>
    <row r="24" spans="1:9" ht="14.25" customHeight="1">
      <c r="A24" s="197"/>
      <c r="B24" s="198"/>
      <c r="C24" s="199"/>
      <c r="D24" s="200"/>
      <c r="E24" s="201" t="e">
        <f>E23*D23</f>
        <v>#VALUE!</v>
      </c>
      <c r="F24" s="201">
        <f>F23*E23</f>
        <v>0</v>
      </c>
      <c r="G24" s="201">
        <f>G23*F23</f>
        <v>0</v>
      </c>
      <c r="H24" s="201">
        <f>H23*G23</f>
        <v>0</v>
      </c>
      <c r="I24" s="196"/>
    </row>
    <row r="25" spans="1:9" ht="23.25" customHeight="1">
      <c r="A25" s="202">
        <v>5</v>
      </c>
      <c r="B25" s="203" t="s">
        <v>53</v>
      </c>
      <c r="C25" s="204" t="e">
        <f>Resumo!E20</f>
        <v>#DIV/0!</v>
      </c>
      <c r="D25" s="205" t="e">
        <f>Resumo!D20</f>
        <v>#VALUE!</v>
      </c>
      <c r="E25" s="301"/>
      <c r="F25" s="301"/>
      <c r="G25" s="301"/>
      <c r="H25" s="301"/>
      <c r="I25" s="196"/>
    </row>
    <row r="26" spans="1:9" ht="14.25" customHeight="1" thickBot="1">
      <c r="A26" s="197"/>
      <c r="B26" s="198"/>
      <c r="C26" s="199"/>
      <c r="D26" s="200"/>
      <c r="E26" s="201" t="e">
        <f>E25*D25</f>
        <v>#VALUE!</v>
      </c>
      <c r="F26" s="201">
        <f>F25*E25</f>
        <v>0</v>
      </c>
      <c r="G26" s="201">
        <f>G25*F25</f>
        <v>0</v>
      </c>
      <c r="H26" s="201">
        <f>H25*G25</f>
        <v>0</v>
      </c>
      <c r="I26" s="196"/>
    </row>
    <row r="27" spans="1:10" s="210" customFormat="1" ht="12" customHeight="1" thickBot="1">
      <c r="A27" s="206"/>
      <c r="B27" s="207"/>
      <c r="C27" s="208"/>
      <c r="D27" s="208"/>
      <c r="E27" s="209"/>
      <c r="F27" s="209"/>
      <c r="G27" s="209"/>
      <c r="H27" s="209"/>
      <c r="I27" s="191"/>
      <c r="J27" s="191"/>
    </row>
    <row r="28" spans="1:8" ht="9.75" customHeight="1" thickBot="1">
      <c r="A28" s="211"/>
      <c r="B28" s="212" t="s">
        <v>39</v>
      </c>
      <c r="C28" s="213" t="e">
        <f>SUM(C17:C26)</f>
        <v>#DIV/0!</v>
      </c>
      <c r="D28" s="214" t="e">
        <f>SUM(D17:D26)</f>
        <v>#VALUE!</v>
      </c>
      <c r="E28" s="215">
        <f>E17+E19+E21+E23+E25</f>
        <v>0</v>
      </c>
      <c r="F28" s="215">
        <f>F17+F19+F21+F23+F25</f>
        <v>0</v>
      </c>
      <c r="G28" s="215">
        <f>G17+G19+G21+G23+G25</f>
        <v>0</v>
      </c>
      <c r="H28" s="215">
        <f>H17+H19+H21+H23+H25</f>
        <v>0</v>
      </c>
    </row>
    <row r="29" spans="1:8" ht="9.75" customHeight="1" thickBot="1">
      <c r="A29" s="211"/>
      <c r="B29" s="212"/>
      <c r="C29" s="213"/>
      <c r="D29" s="214"/>
      <c r="E29" s="215"/>
      <c r="F29" s="215"/>
      <c r="G29" s="215"/>
      <c r="H29" s="215"/>
    </row>
    <row r="30" spans="1:8" ht="9.75" customHeight="1" thickBot="1">
      <c r="A30" s="211"/>
      <c r="B30" s="212"/>
      <c r="C30" s="213"/>
      <c r="D30" s="214"/>
      <c r="E30" s="215"/>
      <c r="F30" s="215"/>
      <c r="G30" s="215"/>
      <c r="H30" s="215"/>
    </row>
    <row r="31" spans="1:8" ht="13.5" customHeight="1" thickBot="1">
      <c r="A31" s="216"/>
      <c r="B31" s="217" t="s">
        <v>40</v>
      </c>
      <c r="C31" s="218" t="e">
        <f>C28</f>
        <v>#DIV/0!</v>
      </c>
      <c r="D31" s="219">
        <f>SUM(E31:H33)</f>
        <v>0</v>
      </c>
      <c r="E31" s="220">
        <f>E28</f>
        <v>0</v>
      </c>
      <c r="F31" s="220">
        <f>E31+F28</f>
        <v>0</v>
      </c>
      <c r="G31" s="220">
        <f>F31+G28</f>
        <v>0</v>
      </c>
      <c r="H31" s="220">
        <f>G31+H28</f>
        <v>0</v>
      </c>
    </row>
    <row r="32" spans="1:8" ht="13.5" customHeight="1" thickBot="1">
      <c r="A32" s="216"/>
      <c r="B32" s="217"/>
      <c r="C32" s="218"/>
      <c r="D32" s="219"/>
      <c r="E32" s="220"/>
      <c r="F32" s="220"/>
      <c r="G32" s="220"/>
      <c r="H32" s="220"/>
    </row>
    <row r="33" spans="1:8" ht="13.5" customHeight="1" thickBot="1">
      <c r="A33" s="221"/>
      <c r="B33" s="222"/>
      <c r="C33" s="223"/>
      <c r="D33" s="224"/>
      <c r="E33" s="225"/>
      <c r="F33" s="225"/>
      <c r="G33" s="225"/>
      <c r="H33" s="225"/>
    </row>
    <row r="34" spans="1:8" ht="12.75">
      <c r="A34" s="226"/>
      <c r="B34" s="226"/>
      <c r="C34" s="226"/>
      <c r="D34" s="226"/>
      <c r="E34" s="226"/>
      <c r="F34" s="226"/>
      <c r="H34" s="226"/>
    </row>
    <row r="35" spans="1:8" ht="14.25">
      <c r="A35" s="227"/>
      <c r="B35" s="226"/>
      <c r="C35" s="226"/>
      <c r="D35" s="226"/>
      <c r="E35" s="226"/>
      <c r="F35" s="226"/>
      <c r="H35" s="226"/>
    </row>
    <row r="36" ht="12.75">
      <c r="D36" s="228"/>
    </row>
    <row r="37" ht="12.75">
      <c r="B37" s="229"/>
    </row>
    <row r="38" ht="12.75">
      <c r="B38" s="229"/>
    </row>
    <row r="39" spans="2:6" ht="12.75" customHeight="1">
      <c r="B39" s="46"/>
      <c r="C39" s="231"/>
      <c r="D39" s="231"/>
      <c r="E39" s="231"/>
      <c r="F39" s="46"/>
    </row>
    <row r="40" spans="2:6" ht="15.75">
      <c r="B40" s="26"/>
      <c r="D40" s="152"/>
      <c r="E40" s="152"/>
      <c r="F40" s="152"/>
    </row>
    <row r="41" spans="2:6" ht="12.75" customHeight="1">
      <c r="B41" s="140"/>
      <c r="D41" s="156"/>
      <c r="E41" s="156"/>
      <c r="F41" s="156"/>
    </row>
    <row r="42" spans="2:6" ht="12.75" customHeight="1">
      <c r="B42" s="138"/>
      <c r="D42" s="156"/>
      <c r="E42" s="156"/>
      <c r="F42" s="156"/>
    </row>
    <row r="43" spans="2:8" ht="12.75">
      <c r="B43" s="157"/>
      <c r="C43" s="166"/>
      <c r="D43" s="166"/>
      <c r="E43" s="232"/>
      <c r="F43" s="232"/>
      <c r="H43" s="232"/>
    </row>
    <row r="45" spans="5:8" ht="12.75">
      <c r="E45" s="233"/>
      <c r="F45" s="233"/>
      <c r="G45" s="233"/>
      <c r="H45" s="233"/>
    </row>
  </sheetData>
  <sheetProtection password="C805" sheet="1" objects="1" scenarios="1" formatCells="0" formatColumns="0" formatRows="0" selectLockedCells="1"/>
  <mergeCells count="51">
    <mergeCell ref="B2:E2"/>
    <mergeCell ref="B1:E1"/>
    <mergeCell ref="F14:F15"/>
    <mergeCell ref="F28:F30"/>
    <mergeCell ref="F31:F33"/>
    <mergeCell ref="C21:C22"/>
    <mergeCell ref="D21:D22"/>
    <mergeCell ref="E28:E30"/>
    <mergeCell ref="C28:C30"/>
    <mergeCell ref="B19:B20"/>
    <mergeCell ref="C19:C20"/>
    <mergeCell ref="D19:D20"/>
    <mergeCell ref="A21:A22"/>
    <mergeCell ref="B21:B22"/>
    <mergeCell ref="B4:E4"/>
    <mergeCell ref="A14:A15"/>
    <mergeCell ref="B14:B15"/>
    <mergeCell ref="G14:G15"/>
    <mergeCell ref="B7:D7"/>
    <mergeCell ref="E14:E15"/>
    <mergeCell ref="E7:F7"/>
    <mergeCell ref="E9:F9"/>
    <mergeCell ref="E11:F11"/>
    <mergeCell ref="B28:B30"/>
    <mergeCell ref="A25:A26"/>
    <mergeCell ref="B25:B26"/>
    <mergeCell ref="C25:C26"/>
    <mergeCell ref="D25:D26"/>
    <mergeCell ref="A17:A18"/>
    <mergeCell ref="B17:B18"/>
    <mergeCell ref="C17:C18"/>
    <mergeCell ref="D17:D18"/>
    <mergeCell ref="A19:A20"/>
    <mergeCell ref="A31:A33"/>
    <mergeCell ref="B31:B33"/>
    <mergeCell ref="C31:C33"/>
    <mergeCell ref="D31:D33"/>
    <mergeCell ref="E31:E33"/>
    <mergeCell ref="A23:A24"/>
    <mergeCell ref="B23:B24"/>
    <mergeCell ref="C23:C24"/>
    <mergeCell ref="D23:D24"/>
    <mergeCell ref="A28:A30"/>
    <mergeCell ref="H14:H15"/>
    <mergeCell ref="H28:H30"/>
    <mergeCell ref="H31:H33"/>
    <mergeCell ref="C39:E39"/>
    <mergeCell ref="C43:D43"/>
    <mergeCell ref="G31:G33"/>
    <mergeCell ref="D28:D30"/>
    <mergeCell ref="G28:G30"/>
  </mergeCells>
  <conditionalFormatting sqref="E17 E23 E25">
    <cfRule type="cellIs" priority="12431" dxfId="1" operator="equal" stopIfTrue="1">
      <formula>0</formula>
    </cfRule>
    <cfRule type="cellIs" priority="12432" dxfId="307" operator="greaterThan" stopIfTrue="1">
      <formula>0.0000001</formula>
    </cfRule>
  </conditionalFormatting>
  <conditionalFormatting sqref="E17">
    <cfRule type="cellIs" priority="12415" dxfId="1" operator="equal" stopIfTrue="1">
      <formula>0</formula>
    </cfRule>
    <cfRule type="cellIs" priority="12416" dxfId="308" operator="greaterThan" stopIfTrue="1">
      <formula>0.0000001</formula>
    </cfRule>
  </conditionalFormatting>
  <conditionalFormatting sqref="E17">
    <cfRule type="cellIs" priority="12413" dxfId="1" operator="equal" stopIfTrue="1">
      <formula>0</formula>
    </cfRule>
    <cfRule type="cellIs" priority="12414" dxfId="308" operator="greaterThan" stopIfTrue="1">
      <formula>0.0000001</formula>
    </cfRule>
  </conditionalFormatting>
  <conditionalFormatting sqref="E17">
    <cfRule type="cellIs" priority="12411" dxfId="1" operator="equal" stopIfTrue="1">
      <formula>0</formula>
    </cfRule>
    <cfRule type="cellIs" priority="12412" dxfId="309" operator="greaterThan" stopIfTrue="1">
      <formula>0.0000001</formula>
    </cfRule>
  </conditionalFormatting>
  <conditionalFormatting sqref="E17">
    <cfRule type="cellIs" priority="12409" dxfId="1" operator="equal" stopIfTrue="1">
      <formula>0</formula>
    </cfRule>
    <cfRule type="cellIs" priority="12410" dxfId="309" operator="greaterThan" stopIfTrue="1">
      <formula>0.0000001</formula>
    </cfRule>
  </conditionalFormatting>
  <conditionalFormatting sqref="E17">
    <cfRule type="cellIs" priority="12407" dxfId="1" operator="equal" stopIfTrue="1">
      <formula>0</formula>
    </cfRule>
    <cfRule type="cellIs" priority="12408" dxfId="308" operator="greaterThan" stopIfTrue="1">
      <formula>0.0000001</formula>
    </cfRule>
  </conditionalFormatting>
  <conditionalFormatting sqref="E17">
    <cfRule type="cellIs" priority="12405" dxfId="1" operator="equal" stopIfTrue="1">
      <formula>0</formula>
    </cfRule>
    <cfRule type="cellIs" priority="12406" dxfId="309" operator="greaterThan" stopIfTrue="1">
      <formula>0.0000001</formula>
    </cfRule>
  </conditionalFormatting>
  <conditionalFormatting sqref="E17">
    <cfRule type="cellIs" priority="12403" dxfId="1" operator="equal" stopIfTrue="1">
      <formula>0</formula>
    </cfRule>
    <cfRule type="cellIs" priority="12404" dxfId="309" operator="greaterThan" stopIfTrue="1">
      <formula>0.0000001</formula>
    </cfRule>
  </conditionalFormatting>
  <conditionalFormatting sqref="E23">
    <cfRule type="cellIs" priority="12387" dxfId="1" operator="equal" stopIfTrue="1">
      <formula>0</formula>
    </cfRule>
    <cfRule type="cellIs" priority="12388" dxfId="308" operator="greaterThan" stopIfTrue="1">
      <formula>0.0000001</formula>
    </cfRule>
  </conditionalFormatting>
  <conditionalFormatting sqref="E23">
    <cfRule type="cellIs" priority="12385" dxfId="1" operator="equal" stopIfTrue="1">
      <formula>0</formula>
    </cfRule>
    <cfRule type="cellIs" priority="12386" dxfId="308" operator="greaterThan" stopIfTrue="1">
      <formula>0.0000001</formula>
    </cfRule>
  </conditionalFormatting>
  <conditionalFormatting sqref="E23">
    <cfRule type="cellIs" priority="12383" dxfId="1" operator="equal" stopIfTrue="1">
      <formula>0</formula>
    </cfRule>
    <cfRule type="cellIs" priority="12384" dxfId="309" operator="greaterThan" stopIfTrue="1">
      <formula>0.0000001</formula>
    </cfRule>
  </conditionalFormatting>
  <conditionalFormatting sqref="E23">
    <cfRule type="cellIs" priority="12381" dxfId="1" operator="equal" stopIfTrue="1">
      <formula>0</formula>
    </cfRule>
    <cfRule type="cellIs" priority="12382" dxfId="309" operator="greaterThan" stopIfTrue="1">
      <formula>0.0000001</formula>
    </cfRule>
  </conditionalFormatting>
  <conditionalFormatting sqref="E23">
    <cfRule type="cellIs" priority="12379" dxfId="1" operator="equal" stopIfTrue="1">
      <formula>0</formula>
    </cfRule>
    <cfRule type="cellIs" priority="12380" dxfId="308" operator="greaterThan" stopIfTrue="1">
      <formula>0.0000001</formula>
    </cfRule>
  </conditionalFormatting>
  <conditionalFormatting sqref="E23">
    <cfRule type="cellIs" priority="12377" dxfId="1" operator="equal" stopIfTrue="1">
      <formula>0</formula>
    </cfRule>
    <cfRule type="cellIs" priority="12378" dxfId="309" operator="greaterThan" stopIfTrue="1">
      <formula>0.0000001</formula>
    </cfRule>
  </conditionalFormatting>
  <conditionalFormatting sqref="E23">
    <cfRule type="cellIs" priority="12375" dxfId="1" operator="equal" stopIfTrue="1">
      <formula>0</formula>
    </cfRule>
    <cfRule type="cellIs" priority="12376" dxfId="309" operator="greaterThan" stopIfTrue="1">
      <formula>0.0000001</formula>
    </cfRule>
  </conditionalFormatting>
  <conditionalFormatting sqref="E25">
    <cfRule type="cellIs" priority="12373" dxfId="1" operator="equal" stopIfTrue="1">
      <formula>0</formula>
    </cfRule>
    <cfRule type="cellIs" priority="12374" dxfId="308" operator="greaterThan" stopIfTrue="1">
      <formula>0.0000001</formula>
    </cfRule>
  </conditionalFormatting>
  <conditionalFormatting sqref="E25">
    <cfRule type="cellIs" priority="12371" dxfId="1" operator="equal" stopIfTrue="1">
      <formula>0</formula>
    </cfRule>
    <cfRule type="cellIs" priority="12372" dxfId="308" operator="greaterThan" stopIfTrue="1">
      <formula>0.0000001</formula>
    </cfRule>
  </conditionalFormatting>
  <conditionalFormatting sqref="E25">
    <cfRule type="cellIs" priority="12369" dxfId="1" operator="equal" stopIfTrue="1">
      <formula>0</formula>
    </cfRule>
    <cfRule type="cellIs" priority="12370" dxfId="309" operator="greaterThan" stopIfTrue="1">
      <formula>0.0000001</formula>
    </cfRule>
  </conditionalFormatting>
  <conditionalFormatting sqref="E25">
    <cfRule type="cellIs" priority="12367" dxfId="1" operator="equal" stopIfTrue="1">
      <formula>0</formula>
    </cfRule>
    <cfRule type="cellIs" priority="12368" dxfId="309" operator="greaterThan" stopIfTrue="1">
      <formula>0.0000001</formula>
    </cfRule>
  </conditionalFormatting>
  <conditionalFormatting sqref="E25">
    <cfRule type="cellIs" priority="12365" dxfId="1" operator="equal" stopIfTrue="1">
      <formula>0</formula>
    </cfRule>
    <cfRule type="cellIs" priority="12366" dxfId="308" operator="greaterThan" stopIfTrue="1">
      <formula>0.0000001</formula>
    </cfRule>
  </conditionalFormatting>
  <conditionalFormatting sqref="E25">
    <cfRule type="cellIs" priority="12363" dxfId="1" operator="equal" stopIfTrue="1">
      <formula>0</formula>
    </cfRule>
    <cfRule type="cellIs" priority="12364" dxfId="309" operator="greaterThan" stopIfTrue="1">
      <formula>0.0000001</formula>
    </cfRule>
  </conditionalFormatting>
  <conditionalFormatting sqref="E25">
    <cfRule type="cellIs" priority="12361" dxfId="1" operator="equal" stopIfTrue="1">
      <formula>0</formula>
    </cfRule>
    <cfRule type="cellIs" priority="12362" dxfId="309" operator="greaterThan" stopIfTrue="1">
      <formula>0.0000001</formula>
    </cfRule>
  </conditionalFormatting>
  <conditionalFormatting sqref="E21">
    <cfRule type="cellIs" priority="785" dxfId="1" operator="equal" stopIfTrue="1">
      <formula>0</formula>
    </cfRule>
    <cfRule type="cellIs" priority="786" dxfId="307" operator="greaterThan" stopIfTrue="1">
      <formula>0.0000001</formula>
    </cfRule>
  </conditionalFormatting>
  <conditionalFormatting sqref="E21">
    <cfRule type="cellIs" priority="783" dxfId="1" operator="equal" stopIfTrue="1">
      <formula>0</formula>
    </cfRule>
    <cfRule type="cellIs" priority="784" dxfId="308" operator="greaterThan" stopIfTrue="1">
      <formula>0.0000001</formula>
    </cfRule>
  </conditionalFormatting>
  <conditionalFormatting sqref="E21">
    <cfRule type="cellIs" priority="781" dxfId="1" operator="equal" stopIfTrue="1">
      <formula>0</formula>
    </cfRule>
    <cfRule type="cellIs" priority="782" dxfId="308" operator="greaterThan" stopIfTrue="1">
      <formula>0.0000001</formula>
    </cfRule>
  </conditionalFormatting>
  <conditionalFormatting sqref="E21">
    <cfRule type="cellIs" priority="779" dxfId="1" operator="equal" stopIfTrue="1">
      <formula>0</formula>
    </cfRule>
    <cfRule type="cellIs" priority="780" dxfId="309" operator="greaterThan" stopIfTrue="1">
      <formula>0.0000001</formula>
    </cfRule>
  </conditionalFormatting>
  <conditionalFormatting sqref="E21">
    <cfRule type="cellIs" priority="777" dxfId="1" operator="equal" stopIfTrue="1">
      <formula>0</formula>
    </cfRule>
    <cfRule type="cellIs" priority="778" dxfId="309" operator="greaterThan" stopIfTrue="1">
      <formula>0.0000001</formula>
    </cfRule>
  </conditionalFormatting>
  <conditionalFormatting sqref="E21">
    <cfRule type="cellIs" priority="775" dxfId="1" operator="equal" stopIfTrue="1">
      <formula>0</formula>
    </cfRule>
    <cfRule type="cellIs" priority="776" dxfId="308" operator="greaterThan" stopIfTrue="1">
      <formula>0.0000001</formula>
    </cfRule>
  </conditionalFormatting>
  <conditionalFormatting sqref="E21">
    <cfRule type="cellIs" priority="773" dxfId="1" operator="equal" stopIfTrue="1">
      <formula>0</formula>
    </cfRule>
    <cfRule type="cellIs" priority="774" dxfId="309" operator="greaterThan" stopIfTrue="1">
      <formula>0.0000001</formula>
    </cfRule>
  </conditionalFormatting>
  <conditionalFormatting sqref="E21">
    <cfRule type="cellIs" priority="771" dxfId="1" operator="equal" stopIfTrue="1">
      <formula>0</formula>
    </cfRule>
    <cfRule type="cellIs" priority="772" dxfId="309" operator="greaterThan" stopIfTrue="1">
      <formula>0.0000001</formula>
    </cfRule>
  </conditionalFormatting>
  <conditionalFormatting sqref="E19">
    <cfRule type="cellIs" priority="591" dxfId="1" operator="equal" stopIfTrue="1">
      <formula>0</formula>
    </cfRule>
    <cfRule type="cellIs" priority="592" dxfId="307" operator="greaterThan" stopIfTrue="1">
      <formula>0.0000001</formula>
    </cfRule>
  </conditionalFormatting>
  <conditionalFormatting sqref="E19">
    <cfRule type="cellIs" priority="589" dxfId="1" operator="equal" stopIfTrue="1">
      <formula>0</formula>
    </cfRule>
    <cfRule type="cellIs" priority="590" dxfId="308" operator="greaterThan" stopIfTrue="1">
      <formula>0.0000001</formula>
    </cfRule>
  </conditionalFormatting>
  <conditionalFormatting sqref="E19">
    <cfRule type="cellIs" priority="587" dxfId="1" operator="equal" stopIfTrue="1">
      <formula>0</formula>
    </cfRule>
    <cfRule type="cellIs" priority="588" dxfId="308" operator="greaterThan" stopIfTrue="1">
      <formula>0.0000001</formula>
    </cfRule>
  </conditionalFormatting>
  <conditionalFormatting sqref="E19">
    <cfRule type="cellIs" priority="585" dxfId="1" operator="equal" stopIfTrue="1">
      <formula>0</formula>
    </cfRule>
    <cfRule type="cellIs" priority="586" dxfId="309" operator="greaterThan" stopIfTrue="1">
      <formula>0.0000001</formula>
    </cfRule>
  </conditionalFormatting>
  <conditionalFormatting sqref="E19">
    <cfRule type="cellIs" priority="583" dxfId="1" operator="equal" stopIfTrue="1">
      <formula>0</formula>
    </cfRule>
    <cfRule type="cellIs" priority="584" dxfId="309" operator="greaterThan" stopIfTrue="1">
      <formula>0.0000001</formula>
    </cfRule>
  </conditionalFormatting>
  <conditionalFormatting sqref="E19">
    <cfRule type="cellIs" priority="581" dxfId="1" operator="equal" stopIfTrue="1">
      <formula>0</formula>
    </cfRule>
    <cfRule type="cellIs" priority="582" dxfId="308" operator="greaterThan" stopIfTrue="1">
      <formula>0.0000001</formula>
    </cfRule>
  </conditionalFormatting>
  <conditionalFormatting sqref="E19">
    <cfRule type="cellIs" priority="579" dxfId="1" operator="equal" stopIfTrue="1">
      <formula>0</formula>
    </cfRule>
    <cfRule type="cellIs" priority="580" dxfId="309" operator="greaterThan" stopIfTrue="1">
      <formula>0.0000001</formula>
    </cfRule>
  </conditionalFormatting>
  <conditionalFormatting sqref="E19">
    <cfRule type="cellIs" priority="577" dxfId="1" operator="equal" stopIfTrue="1">
      <formula>0</formula>
    </cfRule>
    <cfRule type="cellIs" priority="578" dxfId="309" operator="greaterThan" stopIfTrue="1">
      <formula>0.0000001</formula>
    </cfRule>
  </conditionalFormatting>
  <conditionalFormatting sqref="F17 F23 F25">
    <cfRule type="cellIs" priority="397" dxfId="1" operator="equal" stopIfTrue="1">
      <formula>0</formula>
    </cfRule>
    <cfRule type="cellIs" priority="398" dxfId="307" operator="greaterThan" stopIfTrue="1">
      <formula>0.0000001</formula>
    </cfRule>
  </conditionalFormatting>
  <conditionalFormatting sqref="F17">
    <cfRule type="cellIs" priority="395" dxfId="1" operator="equal" stopIfTrue="1">
      <formula>0</formula>
    </cfRule>
    <cfRule type="cellIs" priority="396" dxfId="308" operator="greaterThan" stopIfTrue="1">
      <formula>0.0000001</formula>
    </cfRule>
  </conditionalFormatting>
  <conditionalFormatting sqref="F17">
    <cfRule type="cellIs" priority="393" dxfId="1" operator="equal" stopIfTrue="1">
      <formula>0</formula>
    </cfRule>
    <cfRule type="cellIs" priority="394" dxfId="308" operator="greaterThan" stopIfTrue="1">
      <formula>0.0000001</formula>
    </cfRule>
  </conditionalFormatting>
  <conditionalFormatting sqref="F17">
    <cfRule type="cellIs" priority="391" dxfId="1" operator="equal" stopIfTrue="1">
      <formula>0</formula>
    </cfRule>
    <cfRule type="cellIs" priority="392" dxfId="309" operator="greaterThan" stopIfTrue="1">
      <formula>0.0000001</formula>
    </cfRule>
  </conditionalFormatting>
  <conditionalFormatting sqref="F17">
    <cfRule type="cellIs" priority="389" dxfId="1" operator="equal" stopIfTrue="1">
      <formula>0</formula>
    </cfRule>
    <cfRule type="cellIs" priority="390" dxfId="309" operator="greaterThan" stopIfTrue="1">
      <formula>0.0000001</formula>
    </cfRule>
  </conditionalFormatting>
  <conditionalFormatting sqref="F17">
    <cfRule type="cellIs" priority="387" dxfId="1" operator="equal" stopIfTrue="1">
      <formula>0</formula>
    </cfRule>
    <cfRule type="cellIs" priority="388" dxfId="308" operator="greaterThan" stopIfTrue="1">
      <formula>0.0000001</formula>
    </cfRule>
  </conditionalFormatting>
  <conditionalFormatting sqref="F17">
    <cfRule type="cellIs" priority="385" dxfId="1" operator="equal" stopIfTrue="1">
      <formula>0</formula>
    </cfRule>
    <cfRule type="cellIs" priority="386" dxfId="309" operator="greaterThan" stopIfTrue="1">
      <formula>0.0000001</formula>
    </cfRule>
  </conditionalFormatting>
  <conditionalFormatting sqref="F17">
    <cfRule type="cellIs" priority="383" dxfId="1" operator="equal" stopIfTrue="1">
      <formula>0</formula>
    </cfRule>
    <cfRule type="cellIs" priority="384" dxfId="309" operator="greaterThan" stopIfTrue="1">
      <formula>0.0000001</formula>
    </cfRule>
  </conditionalFormatting>
  <conditionalFormatting sqref="F23">
    <cfRule type="cellIs" priority="381" dxfId="1" operator="equal" stopIfTrue="1">
      <formula>0</formula>
    </cfRule>
    <cfRule type="cellIs" priority="382" dxfId="308" operator="greaterThan" stopIfTrue="1">
      <formula>0.0000001</formula>
    </cfRule>
  </conditionalFormatting>
  <conditionalFormatting sqref="F23">
    <cfRule type="cellIs" priority="379" dxfId="1" operator="equal" stopIfTrue="1">
      <formula>0</formula>
    </cfRule>
    <cfRule type="cellIs" priority="380" dxfId="308" operator="greaterThan" stopIfTrue="1">
      <formula>0.0000001</formula>
    </cfRule>
  </conditionalFormatting>
  <conditionalFormatting sqref="F23">
    <cfRule type="cellIs" priority="377" dxfId="1" operator="equal" stopIfTrue="1">
      <formula>0</formula>
    </cfRule>
    <cfRule type="cellIs" priority="378" dxfId="309" operator="greaterThan" stopIfTrue="1">
      <formula>0.0000001</formula>
    </cfRule>
  </conditionalFormatting>
  <conditionalFormatting sqref="F23">
    <cfRule type="cellIs" priority="375" dxfId="1" operator="equal" stopIfTrue="1">
      <formula>0</formula>
    </cfRule>
    <cfRule type="cellIs" priority="376" dxfId="309" operator="greaterThan" stopIfTrue="1">
      <formula>0.0000001</formula>
    </cfRule>
  </conditionalFormatting>
  <conditionalFormatting sqref="F23">
    <cfRule type="cellIs" priority="373" dxfId="1" operator="equal" stopIfTrue="1">
      <formula>0</formula>
    </cfRule>
    <cfRule type="cellIs" priority="374" dxfId="308" operator="greaterThan" stopIfTrue="1">
      <formula>0.0000001</formula>
    </cfRule>
  </conditionalFormatting>
  <conditionalFormatting sqref="F23">
    <cfRule type="cellIs" priority="371" dxfId="1" operator="equal" stopIfTrue="1">
      <formula>0</formula>
    </cfRule>
    <cfRule type="cellIs" priority="372" dxfId="309" operator="greaterThan" stopIfTrue="1">
      <formula>0.0000001</formula>
    </cfRule>
  </conditionalFormatting>
  <conditionalFormatting sqref="F23">
    <cfRule type="cellIs" priority="369" dxfId="1" operator="equal" stopIfTrue="1">
      <formula>0</formula>
    </cfRule>
    <cfRule type="cellIs" priority="370" dxfId="309" operator="greaterThan" stopIfTrue="1">
      <formula>0.0000001</formula>
    </cfRule>
  </conditionalFormatting>
  <conditionalFormatting sqref="F25">
    <cfRule type="cellIs" priority="367" dxfId="1" operator="equal" stopIfTrue="1">
      <formula>0</formula>
    </cfRule>
    <cfRule type="cellIs" priority="368" dxfId="308" operator="greaterThan" stopIfTrue="1">
      <formula>0.0000001</formula>
    </cfRule>
  </conditionalFormatting>
  <conditionalFormatting sqref="F25">
    <cfRule type="cellIs" priority="365" dxfId="1" operator="equal" stopIfTrue="1">
      <formula>0</formula>
    </cfRule>
    <cfRule type="cellIs" priority="366" dxfId="308" operator="greaterThan" stopIfTrue="1">
      <formula>0.0000001</formula>
    </cfRule>
  </conditionalFormatting>
  <conditionalFormatting sqref="F25">
    <cfRule type="cellIs" priority="363" dxfId="1" operator="equal" stopIfTrue="1">
      <formula>0</formula>
    </cfRule>
    <cfRule type="cellIs" priority="364" dxfId="309" operator="greaterThan" stopIfTrue="1">
      <formula>0.0000001</formula>
    </cfRule>
  </conditionalFormatting>
  <conditionalFormatting sqref="F25">
    <cfRule type="cellIs" priority="361" dxfId="1" operator="equal" stopIfTrue="1">
      <formula>0</formula>
    </cfRule>
    <cfRule type="cellIs" priority="362" dxfId="309" operator="greaterThan" stopIfTrue="1">
      <formula>0.0000001</formula>
    </cfRule>
  </conditionalFormatting>
  <conditionalFormatting sqref="F25">
    <cfRule type="cellIs" priority="359" dxfId="1" operator="equal" stopIfTrue="1">
      <formula>0</formula>
    </cfRule>
    <cfRule type="cellIs" priority="360" dxfId="308" operator="greaterThan" stopIfTrue="1">
      <formula>0.0000001</formula>
    </cfRule>
  </conditionalFormatting>
  <conditionalFormatting sqref="F25">
    <cfRule type="cellIs" priority="357" dxfId="1" operator="equal" stopIfTrue="1">
      <formula>0</formula>
    </cfRule>
    <cfRule type="cellIs" priority="358" dxfId="309" operator="greaterThan" stopIfTrue="1">
      <formula>0.0000001</formula>
    </cfRule>
  </conditionalFormatting>
  <conditionalFormatting sqref="F25">
    <cfRule type="cellIs" priority="355" dxfId="1" operator="equal" stopIfTrue="1">
      <formula>0</formula>
    </cfRule>
    <cfRule type="cellIs" priority="356" dxfId="309" operator="greaterThan" stopIfTrue="1">
      <formula>0.0000001</formula>
    </cfRule>
  </conditionalFormatting>
  <conditionalFormatting sqref="F21">
    <cfRule type="cellIs" priority="353" dxfId="1" operator="equal" stopIfTrue="1">
      <formula>0</formula>
    </cfRule>
    <cfRule type="cellIs" priority="354" dxfId="307" operator="greaterThan" stopIfTrue="1">
      <formula>0.0000001</formula>
    </cfRule>
  </conditionalFormatting>
  <conditionalFormatting sqref="F21">
    <cfRule type="cellIs" priority="351" dxfId="1" operator="equal" stopIfTrue="1">
      <formula>0</formula>
    </cfRule>
    <cfRule type="cellIs" priority="352" dxfId="308" operator="greaterThan" stopIfTrue="1">
      <formula>0.0000001</formula>
    </cfRule>
  </conditionalFormatting>
  <conditionalFormatting sqref="F21">
    <cfRule type="cellIs" priority="349" dxfId="1" operator="equal" stopIfTrue="1">
      <formula>0</formula>
    </cfRule>
    <cfRule type="cellIs" priority="350" dxfId="308" operator="greaterThan" stopIfTrue="1">
      <formula>0.0000001</formula>
    </cfRule>
  </conditionalFormatting>
  <conditionalFormatting sqref="F21">
    <cfRule type="cellIs" priority="347" dxfId="1" operator="equal" stopIfTrue="1">
      <formula>0</formula>
    </cfRule>
    <cfRule type="cellIs" priority="348" dxfId="309" operator="greaterThan" stopIfTrue="1">
      <formula>0.0000001</formula>
    </cfRule>
  </conditionalFormatting>
  <conditionalFormatting sqref="F21">
    <cfRule type="cellIs" priority="345" dxfId="1" operator="equal" stopIfTrue="1">
      <formula>0</formula>
    </cfRule>
    <cfRule type="cellIs" priority="346" dxfId="309" operator="greaterThan" stopIfTrue="1">
      <formula>0.0000001</formula>
    </cfRule>
  </conditionalFormatting>
  <conditionalFormatting sqref="F21">
    <cfRule type="cellIs" priority="343" dxfId="1" operator="equal" stopIfTrue="1">
      <formula>0</formula>
    </cfRule>
    <cfRule type="cellIs" priority="344" dxfId="308" operator="greaterThan" stopIfTrue="1">
      <formula>0.0000001</formula>
    </cfRule>
  </conditionalFormatting>
  <conditionalFormatting sqref="F21">
    <cfRule type="cellIs" priority="341" dxfId="1" operator="equal" stopIfTrue="1">
      <formula>0</formula>
    </cfRule>
    <cfRule type="cellIs" priority="342" dxfId="309" operator="greaterThan" stopIfTrue="1">
      <formula>0.0000001</formula>
    </cfRule>
  </conditionalFormatting>
  <conditionalFormatting sqref="F21">
    <cfRule type="cellIs" priority="339" dxfId="1" operator="equal" stopIfTrue="1">
      <formula>0</formula>
    </cfRule>
    <cfRule type="cellIs" priority="340" dxfId="309" operator="greaterThan" stopIfTrue="1">
      <formula>0.0000001</formula>
    </cfRule>
  </conditionalFormatting>
  <conditionalFormatting sqref="F19">
    <cfRule type="cellIs" priority="337" dxfId="1" operator="equal" stopIfTrue="1">
      <formula>0</formula>
    </cfRule>
    <cfRule type="cellIs" priority="338" dxfId="307" operator="greaterThan" stopIfTrue="1">
      <formula>0.0000001</formula>
    </cfRule>
  </conditionalFormatting>
  <conditionalFormatting sqref="F19">
    <cfRule type="cellIs" priority="335" dxfId="1" operator="equal" stopIfTrue="1">
      <formula>0</formula>
    </cfRule>
    <cfRule type="cellIs" priority="336" dxfId="308" operator="greaterThan" stopIfTrue="1">
      <formula>0.0000001</formula>
    </cfRule>
  </conditionalFormatting>
  <conditionalFormatting sqref="F19">
    <cfRule type="cellIs" priority="333" dxfId="1" operator="equal" stopIfTrue="1">
      <formula>0</formula>
    </cfRule>
    <cfRule type="cellIs" priority="334" dxfId="308" operator="greaterThan" stopIfTrue="1">
      <formula>0.0000001</formula>
    </cfRule>
  </conditionalFormatting>
  <conditionalFormatting sqref="F19">
    <cfRule type="cellIs" priority="331" dxfId="1" operator="equal" stopIfTrue="1">
      <formula>0</formula>
    </cfRule>
    <cfRule type="cellIs" priority="332" dxfId="309" operator="greaterThan" stopIfTrue="1">
      <formula>0.0000001</formula>
    </cfRule>
  </conditionalFormatting>
  <conditionalFormatting sqref="F19">
    <cfRule type="cellIs" priority="329" dxfId="1" operator="equal" stopIfTrue="1">
      <formula>0</formula>
    </cfRule>
    <cfRule type="cellIs" priority="330" dxfId="309" operator="greaterThan" stopIfTrue="1">
      <formula>0.0000001</formula>
    </cfRule>
  </conditionalFormatting>
  <conditionalFormatting sqref="F19">
    <cfRule type="cellIs" priority="327" dxfId="1" operator="equal" stopIfTrue="1">
      <formula>0</formula>
    </cfRule>
    <cfRule type="cellIs" priority="328" dxfId="308" operator="greaterThan" stopIfTrue="1">
      <formula>0.0000001</formula>
    </cfRule>
  </conditionalFormatting>
  <conditionalFormatting sqref="F19">
    <cfRule type="cellIs" priority="325" dxfId="1" operator="equal" stopIfTrue="1">
      <formula>0</formula>
    </cfRule>
    <cfRule type="cellIs" priority="326" dxfId="309" operator="greaterThan" stopIfTrue="1">
      <formula>0.0000001</formula>
    </cfRule>
  </conditionalFormatting>
  <conditionalFormatting sqref="F19">
    <cfRule type="cellIs" priority="323" dxfId="1" operator="equal" stopIfTrue="1">
      <formula>0</formula>
    </cfRule>
    <cfRule type="cellIs" priority="324" dxfId="309" operator="greaterThan" stopIfTrue="1">
      <formula>0.0000001</formula>
    </cfRule>
  </conditionalFormatting>
  <conditionalFormatting sqref="G17 G23">
    <cfRule type="cellIs" priority="321" dxfId="1" operator="equal" stopIfTrue="1">
      <formula>0</formula>
    </cfRule>
    <cfRule type="cellIs" priority="322" dxfId="307" operator="greaterThan" stopIfTrue="1">
      <formula>0.0000001</formula>
    </cfRule>
  </conditionalFormatting>
  <conditionalFormatting sqref="G17">
    <cfRule type="cellIs" priority="319" dxfId="1" operator="equal" stopIfTrue="1">
      <formula>0</formula>
    </cfRule>
    <cfRule type="cellIs" priority="320" dxfId="308" operator="greaterThan" stopIfTrue="1">
      <formula>0.0000001</formula>
    </cfRule>
  </conditionalFormatting>
  <conditionalFormatting sqref="G17">
    <cfRule type="cellIs" priority="317" dxfId="1" operator="equal" stopIfTrue="1">
      <formula>0</formula>
    </cfRule>
    <cfRule type="cellIs" priority="318" dxfId="308" operator="greaterThan" stopIfTrue="1">
      <formula>0.0000001</formula>
    </cfRule>
  </conditionalFormatting>
  <conditionalFormatting sqref="G17">
    <cfRule type="cellIs" priority="315" dxfId="1" operator="equal" stopIfTrue="1">
      <formula>0</formula>
    </cfRule>
    <cfRule type="cellIs" priority="316" dxfId="309" operator="greaterThan" stopIfTrue="1">
      <formula>0.0000001</formula>
    </cfRule>
  </conditionalFormatting>
  <conditionalFormatting sqref="G17">
    <cfRule type="cellIs" priority="313" dxfId="1" operator="equal" stopIfTrue="1">
      <formula>0</formula>
    </cfRule>
    <cfRule type="cellIs" priority="314" dxfId="309" operator="greaterThan" stopIfTrue="1">
      <formula>0.0000001</formula>
    </cfRule>
  </conditionalFormatting>
  <conditionalFormatting sqref="G17">
    <cfRule type="cellIs" priority="311" dxfId="1" operator="equal" stopIfTrue="1">
      <formula>0</formula>
    </cfRule>
    <cfRule type="cellIs" priority="312" dxfId="308" operator="greaterThan" stopIfTrue="1">
      <formula>0.0000001</formula>
    </cfRule>
  </conditionalFormatting>
  <conditionalFormatting sqref="G17">
    <cfRule type="cellIs" priority="309" dxfId="1" operator="equal" stopIfTrue="1">
      <formula>0</formula>
    </cfRule>
    <cfRule type="cellIs" priority="310" dxfId="309" operator="greaterThan" stopIfTrue="1">
      <formula>0.0000001</formula>
    </cfRule>
  </conditionalFormatting>
  <conditionalFormatting sqref="G17">
    <cfRule type="cellIs" priority="307" dxfId="1" operator="equal" stopIfTrue="1">
      <formula>0</formula>
    </cfRule>
    <cfRule type="cellIs" priority="308" dxfId="309" operator="greaterThan" stopIfTrue="1">
      <formula>0.0000001</formula>
    </cfRule>
  </conditionalFormatting>
  <conditionalFormatting sqref="G23">
    <cfRule type="cellIs" priority="305" dxfId="1" operator="equal" stopIfTrue="1">
      <formula>0</formula>
    </cfRule>
    <cfRule type="cellIs" priority="306" dxfId="308" operator="greaterThan" stopIfTrue="1">
      <formula>0.0000001</formula>
    </cfRule>
  </conditionalFormatting>
  <conditionalFormatting sqref="G23">
    <cfRule type="cellIs" priority="303" dxfId="1" operator="equal" stopIfTrue="1">
      <formula>0</formula>
    </cfRule>
    <cfRule type="cellIs" priority="304" dxfId="308" operator="greaterThan" stopIfTrue="1">
      <formula>0.0000001</formula>
    </cfRule>
  </conditionalFormatting>
  <conditionalFormatting sqref="G23">
    <cfRule type="cellIs" priority="301" dxfId="1" operator="equal" stopIfTrue="1">
      <formula>0</formula>
    </cfRule>
    <cfRule type="cellIs" priority="302" dxfId="309" operator="greaterThan" stopIfTrue="1">
      <formula>0.0000001</formula>
    </cfRule>
  </conditionalFormatting>
  <conditionalFormatting sqref="G23">
    <cfRule type="cellIs" priority="299" dxfId="1" operator="equal" stopIfTrue="1">
      <formula>0</formula>
    </cfRule>
    <cfRule type="cellIs" priority="300" dxfId="309" operator="greaterThan" stopIfTrue="1">
      <formula>0.0000001</formula>
    </cfRule>
  </conditionalFormatting>
  <conditionalFormatting sqref="G23">
    <cfRule type="cellIs" priority="297" dxfId="1" operator="equal" stopIfTrue="1">
      <formula>0</formula>
    </cfRule>
    <cfRule type="cellIs" priority="298" dxfId="308" operator="greaterThan" stopIfTrue="1">
      <formula>0.0000001</formula>
    </cfRule>
  </conditionalFormatting>
  <conditionalFormatting sqref="G23">
    <cfRule type="cellIs" priority="295" dxfId="1" operator="equal" stopIfTrue="1">
      <formula>0</formula>
    </cfRule>
    <cfRule type="cellIs" priority="296" dxfId="309" operator="greaterThan" stopIfTrue="1">
      <formula>0.0000001</formula>
    </cfRule>
  </conditionalFormatting>
  <conditionalFormatting sqref="G23">
    <cfRule type="cellIs" priority="293" dxfId="1" operator="equal" stopIfTrue="1">
      <formula>0</formula>
    </cfRule>
    <cfRule type="cellIs" priority="294" dxfId="309" operator="greaterThan" stopIfTrue="1">
      <formula>0.0000001</formula>
    </cfRule>
  </conditionalFormatting>
  <conditionalFormatting sqref="G21">
    <cfRule type="cellIs" priority="275" dxfId="1" operator="equal" stopIfTrue="1">
      <formula>0</formula>
    </cfRule>
    <cfRule type="cellIs" priority="276" dxfId="308" operator="greaterThan" stopIfTrue="1">
      <formula>0.0000001</formula>
    </cfRule>
  </conditionalFormatting>
  <conditionalFormatting sqref="G21">
    <cfRule type="cellIs" priority="273" dxfId="1" operator="equal" stopIfTrue="1">
      <formula>0</formula>
    </cfRule>
    <cfRule type="cellIs" priority="274" dxfId="308" operator="greaterThan" stopIfTrue="1">
      <formula>0.0000001</formula>
    </cfRule>
  </conditionalFormatting>
  <conditionalFormatting sqref="G21">
    <cfRule type="cellIs" priority="271" dxfId="1" operator="equal" stopIfTrue="1">
      <formula>0</formula>
    </cfRule>
    <cfRule type="cellIs" priority="272" dxfId="309" operator="greaterThan" stopIfTrue="1">
      <formula>0.0000001</formula>
    </cfRule>
  </conditionalFormatting>
  <conditionalFormatting sqref="G21">
    <cfRule type="cellIs" priority="269" dxfId="1" operator="equal" stopIfTrue="1">
      <formula>0</formula>
    </cfRule>
    <cfRule type="cellIs" priority="270" dxfId="309" operator="greaterThan" stopIfTrue="1">
      <formula>0.0000001</formula>
    </cfRule>
  </conditionalFormatting>
  <conditionalFormatting sqref="G21">
    <cfRule type="cellIs" priority="267" dxfId="1" operator="equal" stopIfTrue="1">
      <formula>0</formula>
    </cfRule>
    <cfRule type="cellIs" priority="268" dxfId="308" operator="greaterThan" stopIfTrue="1">
      <formula>0.0000001</formula>
    </cfRule>
  </conditionalFormatting>
  <conditionalFormatting sqref="G21">
    <cfRule type="cellIs" priority="265" dxfId="1" operator="equal" stopIfTrue="1">
      <formula>0</formula>
    </cfRule>
    <cfRule type="cellIs" priority="266" dxfId="309" operator="greaterThan" stopIfTrue="1">
      <formula>0.0000001</formula>
    </cfRule>
  </conditionalFormatting>
  <conditionalFormatting sqref="G21">
    <cfRule type="cellIs" priority="263" dxfId="1" operator="equal" stopIfTrue="1">
      <formula>0</formula>
    </cfRule>
    <cfRule type="cellIs" priority="264" dxfId="309" operator="greaterThan" stopIfTrue="1">
      <formula>0.0000001</formula>
    </cfRule>
  </conditionalFormatting>
  <conditionalFormatting sqref="G21">
    <cfRule type="cellIs" priority="277" dxfId="1" operator="equal" stopIfTrue="1">
      <formula>0</formula>
    </cfRule>
    <cfRule type="cellIs" priority="278" dxfId="307" operator="greaterThan" stopIfTrue="1">
      <formula>0.0000001</formula>
    </cfRule>
  </conditionalFormatting>
  <conditionalFormatting sqref="G19">
    <cfRule type="cellIs" priority="261" dxfId="1" operator="equal" stopIfTrue="1">
      <formula>0</formula>
    </cfRule>
    <cfRule type="cellIs" priority="262" dxfId="307" operator="greaterThan" stopIfTrue="1">
      <formula>0.0000001</formula>
    </cfRule>
  </conditionalFormatting>
  <conditionalFormatting sqref="G19">
    <cfRule type="cellIs" priority="259" dxfId="1" operator="equal" stopIfTrue="1">
      <formula>0</formula>
    </cfRule>
    <cfRule type="cellIs" priority="260" dxfId="308" operator="greaterThan" stopIfTrue="1">
      <formula>0.0000001</formula>
    </cfRule>
  </conditionalFormatting>
  <conditionalFormatting sqref="G19">
    <cfRule type="cellIs" priority="257" dxfId="1" operator="equal" stopIfTrue="1">
      <formula>0</formula>
    </cfRule>
    <cfRule type="cellIs" priority="258" dxfId="308" operator="greaterThan" stopIfTrue="1">
      <formula>0.0000001</formula>
    </cfRule>
  </conditionalFormatting>
  <conditionalFormatting sqref="G19">
    <cfRule type="cellIs" priority="255" dxfId="1" operator="equal" stopIfTrue="1">
      <formula>0</formula>
    </cfRule>
    <cfRule type="cellIs" priority="256" dxfId="309" operator="greaterThan" stopIfTrue="1">
      <formula>0.0000001</formula>
    </cfRule>
  </conditionalFormatting>
  <conditionalFormatting sqref="G19">
    <cfRule type="cellIs" priority="253" dxfId="1" operator="equal" stopIfTrue="1">
      <formula>0</formula>
    </cfRule>
    <cfRule type="cellIs" priority="254" dxfId="309" operator="greaterThan" stopIfTrue="1">
      <formula>0.0000001</formula>
    </cfRule>
  </conditionalFormatting>
  <conditionalFormatting sqref="G19">
    <cfRule type="cellIs" priority="251" dxfId="1" operator="equal" stopIfTrue="1">
      <formula>0</formula>
    </cfRule>
    <cfRule type="cellIs" priority="252" dxfId="308" operator="greaterThan" stopIfTrue="1">
      <formula>0.0000001</formula>
    </cfRule>
  </conditionalFormatting>
  <conditionalFormatting sqref="G19">
    <cfRule type="cellIs" priority="249" dxfId="1" operator="equal" stopIfTrue="1">
      <formula>0</formula>
    </cfRule>
    <cfRule type="cellIs" priority="250" dxfId="309" operator="greaterThan" stopIfTrue="1">
      <formula>0.0000001</formula>
    </cfRule>
  </conditionalFormatting>
  <conditionalFormatting sqref="G19">
    <cfRule type="cellIs" priority="247" dxfId="1" operator="equal" stopIfTrue="1">
      <formula>0</formula>
    </cfRule>
    <cfRule type="cellIs" priority="248" dxfId="309" operator="greaterThan" stopIfTrue="1">
      <formula>0.0000001</formula>
    </cfRule>
  </conditionalFormatting>
  <conditionalFormatting sqref="G25">
    <cfRule type="cellIs" priority="169" dxfId="1" operator="equal" stopIfTrue="1">
      <formula>0</formula>
    </cfRule>
    <cfRule type="cellIs" priority="170" dxfId="307" operator="greaterThan" stopIfTrue="1">
      <formula>0.0000001</formula>
    </cfRule>
  </conditionalFormatting>
  <conditionalFormatting sqref="G25">
    <cfRule type="cellIs" priority="167" dxfId="1" operator="equal" stopIfTrue="1">
      <formula>0</formula>
    </cfRule>
    <cfRule type="cellIs" priority="168" dxfId="308" operator="greaterThan" stopIfTrue="1">
      <formula>0.0000001</formula>
    </cfRule>
  </conditionalFormatting>
  <conditionalFormatting sqref="G25">
    <cfRule type="cellIs" priority="165" dxfId="1" operator="equal" stopIfTrue="1">
      <formula>0</formula>
    </cfRule>
    <cfRule type="cellIs" priority="166" dxfId="308" operator="greaterThan" stopIfTrue="1">
      <formula>0.0000001</formula>
    </cfRule>
  </conditionalFormatting>
  <conditionalFormatting sqref="G25">
    <cfRule type="cellIs" priority="163" dxfId="1" operator="equal" stopIfTrue="1">
      <formula>0</formula>
    </cfRule>
    <cfRule type="cellIs" priority="164" dxfId="309" operator="greaterThan" stopIfTrue="1">
      <formula>0.0000001</formula>
    </cfRule>
  </conditionalFormatting>
  <conditionalFormatting sqref="G25">
    <cfRule type="cellIs" priority="161" dxfId="1" operator="equal" stopIfTrue="1">
      <formula>0</formula>
    </cfRule>
    <cfRule type="cellIs" priority="162" dxfId="309" operator="greaterThan" stopIfTrue="1">
      <formula>0.0000001</formula>
    </cfRule>
  </conditionalFormatting>
  <conditionalFormatting sqref="G25">
    <cfRule type="cellIs" priority="159" dxfId="1" operator="equal" stopIfTrue="1">
      <formula>0</formula>
    </cfRule>
    <cfRule type="cellIs" priority="160" dxfId="308" operator="greaterThan" stopIfTrue="1">
      <formula>0.0000001</formula>
    </cfRule>
  </conditionalFormatting>
  <conditionalFormatting sqref="G25">
    <cfRule type="cellIs" priority="157" dxfId="1" operator="equal" stopIfTrue="1">
      <formula>0</formula>
    </cfRule>
    <cfRule type="cellIs" priority="158" dxfId="309" operator="greaterThan" stopIfTrue="1">
      <formula>0.0000001</formula>
    </cfRule>
  </conditionalFormatting>
  <conditionalFormatting sqref="G25">
    <cfRule type="cellIs" priority="155" dxfId="1" operator="equal" stopIfTrue="1">
      <formula>0</formula>
    </cfRule>
    <cfRule type="cellIs" priority="156" dxfId="309" operator="greaterThan" stopIfTrue="1">
      <formula>0.0000001</formula>
    </cfRule>
  </conditionalFormatting>
  <conditionalFormatting sqref="H17 H23 H25">
    <cfRule type="cellIs" priority="153" dxfId="1" operator="equal" stopIfTrue="1">
      <formula>0</formula>
    </cfRule>
    <cfRule type="cellIs" priority="154" dxfId="307" operator="greaterThan" stopIfTrue="1">
      <formula>0.0000001</formula>
    </cfRule>
  </conditionalFormatting>
  <conditionalFormatting sqref="H17">
    <cfRule type="cellIs" priority="151" dxfId="1" operator="equal" stopIfTrue="1">
      <formula>0</formula>
    </cfRule>
    <cfRule type="cellIs" priority="152" dxfId="308" operator="greaterThan" stopIfTrue="1">
      <formula>0.0000001</formula>
    </cfRule>
  </conditionalFormatting>
  <conditionalFormatting sqref="H17">
    <cfRule type="cellIs" priority="149" dxfId="1" operator="equal" stopIfTrue="1">
      <formula>0</formula>
    </cfRule>
    <cfRule type="cellIs" priority="150" dxfId="308" operator="greaterThan" stopIfTrue="1">
      <formula>0.0000001</formula>
    </cfRule>
  </conditionalFormatting>
  <conditionalFormatting sqref="H17">
    <cfRule type="cellIs" priority="147" dxfId="1" operator="equal" stopIfTrue="1">
      <formula>0</formula>
    </cfRule>
    <cfRule type="cellIs" priority="148" dxfId="309" operator="greaterThan" stopIfTrue="1">
      <formula>0.0000001</formula>
    </cfRule>
  </conditionalFormatting>
  <conditionalFormatting sqref="H17">
    <cfRule type="cellIs" priority="145" dxfId="1" operator="equal" stopIfTrue="1">
      <formula>0</formula>
    </cfRule>
    <cfRule type="cellIs" priority="146" dxfId="309" operator="greaterThan" stopIfTrue="1">
      <formula>0.0000001</formula>
    </cfRule>
  </conditionalFormatting>
  <conditionalFormatting sqref="H17">
    <cfRule type="cellIs" priority="143" dxfId="1" operator="equal" stopIfTrue="1">
      <formula>0</formula>
    </cfRule>
    <cfRule type="cellIs" priority="144" dxfId="308" operator="greaterThan" stopIfTrue="1">
      <formula>0.0000001</formula>
    </cfRule>
  </conditionalFormatting>
  <conditionalFormatting sqref="H17">
    <cfRule type="cellIs" priority="141" dxfId="1" operator="equal" stopIfTrue="1">
      <formula>0</formula>
    </cfRule>
    <cfRule type="cellIs" priority="142" dxfId="309" operator="greaterThan" stopIfTrue="1">
      <formula>0.0000001</formula>
    </cfRule>
  </conditionalFormatting>
  <conditionalFormatting sqref="H17">
    <cfRule type="cellIs" priority="139" dxfId="1" operator="equal" stopIfTrue="1">
      <formula>0</formula>
    </cfRule>
    <cfRule type="cellIs" priority="140" dxfId="309" operator="greaterThan" stopIfTrue="1">
      <formula>0.0000001</formula>
    </cfRule>
  </conditionalFormatting>
  <conditionalFormatting sqref="H23">
    <cfRule type="cellIs" priority="137" dxfId="1" operator="equal" stopIfTrue="1">
      <formula>0</formula>
    </cfRule>
    <cfRule type="cellIs" priority="138" dxfId="308" operator="greaterThan" stopIfTrue="1">
      <formula>0.0000001</formula>
    </cfRule>
  </conditionalFormatting>
  <conditionalFormatting sqref="H23">
    <cfRule type="cellIs" priority="135" dxfId="1" operator="equal" stopIfTrue="1">
      <formula>0</formula>
    </cfRule>
    <cfRule type="cellIs" priority="136" dxfId="308" operator="greaterThan" stopIfTrue="1">
      <formula>0.0000001</formula>
    </cfRule>
  </conditionalFormatting>
  <conditionalFormatting sqref="H23">
    <cfRule type="cellIs" priority="133" dxfId="1" operator="equal" stopIfTrue="1">
      <formula>0</formula>
    </cfRule>
    <cfRule type="cellIs" priority="134" dxfId="309" operator="greaterThan" stopIfTrue="1">
      <formula>0.0000001</formula>
    </cfRule>
  </conditionalFormatting>
  <conditionalFormatting sqref="H23">
    <cfRule type="cellIs" priority="131" dxfId="1" operator="equal" stopIfTrue="1">
      <formula>0</formula>
    </cfRule>
    <cfRule type="cellIs" priority="132" dxfId="309" operator="greaterThan" stopIfTrue="1">
      <formula>0.0000001</formula>
    </cfRule>
  </conditionalFormatting>
  <conditionalFormatting sqref="H23">
    <cfRule type="cellIs" priority="129" dxfId="1" operator="equal" stopIfTrue="1">
      <formula>0</formula>
    </cfRule>
    <cfRule type="cellIs" priority="130" dxfId="308" operator="greaterThan" stopIfTrue="1">
      <formula>0.0000001</formula>
    </cfRule>
  </conditionalFormatting>
  <conditionalFormatting sqref="H23">
    <cfRule type="cellIs" priority="127" dxfId="1" operator="equal" stopIfTrue="1">
      <formula>0</formula>
    </cfRule>
    <cfRule type="cellIs" priority="128" dxfId="309" operator="greaterThan" stopIfTrue="1">
      <formula>0.0000001</formula>
    </cfRule>
  </conditionalFormatting>
  <conditionalFormatting sqref="H23">
    <cfRule type="cellIs" priority="125" dxfId="1" operator="equal" stopIfTrue="1">
      <formula>0</formula>
    </cfRule>
    <cfRule type="cellIs" priority="126" dxfId="309" operator="greaterThan" stopIfTrue="1">
      <formula>0.0000001</formula>
    </cfRule>
  </conditionalFormatting>
  <conditionalFormatting sqref="H25">
    <cfRule type="cellIs" priority="123" dxfId="1" operator="equal" stopIfTrue="1">
      <formula>0</formula>
    </cfRule>
    <cfRule type="cellIs" priority="124" dxfId="308" operator="greaterThan" stopIfTrue="1">
      <formula>0.0000001</formula>
    </cfRule>
  </conditionalFormatting>
  <conditionalFormatting sqref="H25">
    <cfRule type="cellIs" priority="121" dxfId="1" operator="equal" stopIfTrue="1">
      <formula>0</formula>
    </cfRule>
    <cfRule type="cellIs" priority="122" dxfId="308" operator="greaterThan" stopIfTrue="1">
      <formula>0.0000001</formula>
    </cfRule>
  </conditionalFormatting>
  <conditionalFormatting sqref="H25">
    <cfRule type="cellIs" priority="119" dxfId="1" operator="equal" stopIfTrue="1">
      <formula>0</formula>
    </cfRule>
    <cfRule type="cellIs" priority="120" dxfId="309" operator="greaterThan" stopIfTrue="1">
      <formula>0.0000001</formula>
    </cfRule>
  </conditionalFormatting>
  <conditionalFormatting sqref="H25">
    <cfRule type="cellIs" priority="117" dxfId="1" operator="equal" stopIfTrue="1">
      <formula>0</formula>
    </cfRule>
    <cfRule type="cellIs" priority="118" dxfId="309" operator="greaterThan" stopIfTrue="1">
      <formula>0.0000001</formula>
    </cfRule>
  </conditionalFormatting>
  <conditionalFormatting sqref="H25">
    <cfRule type="cellIs" priority="115" dxfId="1" operator="equal" stopIfTrue="1">
      <formula>0</formula>
    </cfRule>
    <cfRule type="cellIs" priority="116" dxfId="308" operator="greaterThan" stopIfTrue="1">
      <formula>0.0000001</formula>
    </cfRule>
  </conditionalFormatting>
  <conditionalFormatting sqref="H25">
    <cfRule type="cellIs" priority="113" dxfId="1" operator="equal" stopIfTrue="1">
      <formula>0</formula>
    </cfRule>
    <cfRule type="cellIs" priority="114" dxfId="309" operator="greaterThan" stopIfTrue="1">
      <formula>0.0000001</formula>
    </cfRule>
  </conditionalFormatting>
  <conditionalFormatting sqref="H25">
    <cfRule type="cellIs" priority="111" dxfId="1" operator="equal" stopIfTrue="1">
      <formula>0</formula>
    </cfRule>
    <cfRule type="cellIs" priority="112" dxfId="309" operator="greaterThan" stopIfTrue="1">
      <formula>0.0000001</formula>
    </cfRule>
  </conditionalFormatting>
  <conditionalFormatting sqref="H21">
    <cfRule type="cellIs" priority="109" dxfId="1" operator="equal" stopIfTrue="1">
      <formula>0</formula>
    </cfRule>
    <cfRule type="cellIs" priority="110" dxfId="307" operator="greaterThan" stopIfTrue="1">
      <formula>0.0000001</formula>
    </cfRule>
  </conditionalFormatting>
  <conditionalFormatting sqref="H21">
    <cfRule type="cellIs" priority="107" dxfId="1" operator="equal" stopIfTrue="1">
      <formula>0</formula>
    </cfRule>
    <cfRule type="cellIs" priority="108" dxfId="308" operator="greaterThan" stopIfTrue="1">
      <formula>0.0000001</formula>
    </cfRule>
  </conditionalFormatting>
  <conditionalFormatting sqref="H21">
    <cfRule type="cellIs" priority="105" dxfId="1" operator="equal" stopIfTrue="1">
      <formula>0</formula>
    </cfRule>
    <cfRule type="cellIs" priority="106" dxfId="308" operator="greaterThan" stopIfTrue="1">
      <formula>0.0000001</formula>
    </cfRule>
  </conditionalFormatting>
  <conditionalFormatting sqref="H21">
    <cfRule type="cellIs" priority="103" dxfId="1" operator="equal" stopIfTrue="1">
      <formula>0</formula>
    </cfRule>
    <cfRule type="cellIs" priority="104" dxfId="309" operator="greaterThan" stopIfTrue="1">
      <formula>0.0000001</formula>
    </cfRule>
  </conditionalFormatting>
  <conditionalFormatting sqref="H21">
    <cfRule type="cellIs" priority="101" dxfId="1" operator="equal" stopIfTrue="1">
      <formula>0</formula>
    </cfRule>
    <cfRule type="cellIs" priority="102" dxfId="309" operator="greaterThan" stopIfTrue="1">
      <formula>0.0000001</formula>
    </cfRule>
  </conditionalFormatting>
  <conditionalFormatting sqref="H21">
    <cfRule type="cellIs" priority="99" dxfId="1" operator="equal" stopIfTrue="1">
      <formula>0</formula>
    </cfRule>
    <cfRule type="cellIs" priority="100" dxfId="308" operator="greaterThan" stopIfTrue="1">
      <formula>0.0000001</formula>
    </cfRule>
  </conditionalFormatting>
  <conditionalFormatting sqref="H21">
    <cfRule type="cellIs" priority="97" dxfId="1" operator="equal" stopIfTrue="1">
      <formula>0</formula>
    </cfRule>
    <cfRule type="cellIs" priority="98" dxfId="309" operator="greaterThan" stopIfTrue="1">
      <formula>0.0000001</formula>
    </cfRule>
  </conditionalFormatting>
  <conditionalFormatting sqref="H21">
    <cfRule type="cellIs" priority="95" dxfId="1" operator="equal" stopIfTrue="1">
      <formula>0</formula>
    </cfRule>
    <cfRule type="cellIs" priority="96" dxfId="309" operator="greaterThan" stopIfTrue="1">
      <formula>0.0000001</formula>
    </cfRule>
  </conditionalFormatting>
  <conditionalFormatting sqref="H19">
    <cfRule type="cellIs" priority="93" dxfId="1" operator="equal" stopIfTrue="1">
      <formula>0</formula>
    </cfRule>
    <cfRule type="cellIs" priority="94" dxfId="307" operator="greaterThan" stopIfTrue="1">
      <formula>0.0000001</formula>
    </cfRule>
  </conditionalFormatting>
  <conditionalFormatting sqref="H19">
    <cfRule type="cellIs" priority="91" dxfId="1" operator="equal" stopIfTrue="1">
      <formula>0</formula>
    </cfRule>
    <cfRule type="cellIs" priority="92" dxfId="308" operator="greaterThan" stopIfTrue="1">
      <formula>0.0000001</formula>
    </cfRule>
  </conditionalFormatting>
  <conditionalFormatting sqref="H19">
    <cfRule type="cellIs" priority="89" dxfId="1" operator="equal" stopIfTrue="1">
      <formula>0</formula>
    </cfRule>
    <cfRule type="cellIs" priority="90" dxfId="308" operator="greaterThan" stopIfTrue="1">
      <formula>0.0000001</formula>
    </cfRule>
  </conditionalFormatting>
  <conditionalFormatting sqref="H19">
    <cfRule type="cellIs" priority="87" dxfId="1" operator="equal" stopIfTrue="1">
      <formula>0</formula>
    </cfRule>
    <cfRule type="cellIs" priority="88" dxfId="309" operator="greaterThan" stopIfTrue="1">
      <formula>0.0000001</formula>
    </cfRule>
  </conditionalFormatting>
  <conditionalFormatting sqref="H19">
    <cfRule type="cellIs" priority="85" dxfId="1" operator="equal" stopIfTrue="1">
      <formula>0</formula>
    </cfRule>
    <cfRule type="cellIs" priority="86" dxfId="309" operator="greaterThan" stopIfTrue="1">
      <formula>0.0000001</formula>
    </cfRule>
  </conditionalFormatting>
  <conditionalFormatting sqref="H19">
    <cfRule type="cellIs" priority="83" dxfId="1" operator="equal" stopIfTrue="1">
      <formula>0</formula>
    </cfRule>
    <cfRule type="cellIs" priority="84" dxfId="308" operator="greaterThan" stopIfTrue="1">
      <formula>0.0000001</formula>
    </cfRule>
  </conditionalFormatting>
  <conditionalFormatting sqref="H19">
    <cfRule type="cellIs" priority="81" dxfId="1" operator="equal" stopIfTrue="1">
      <formula>0</formula>
    </cfRule>
    <cfRule type="cellIs" priority="82" dxfId="309" operator="greaterThan" stopIfTrue="1">
      <formula>0.0000001</formula>
    </cfRule>
  </conditionalFormatting>
  <conditionalFormatting sqref="H19">
    <cfRule type="cellIs" priority="79" dxfId="1" operator="equal" stopIfTrue="1">
      <formula>0</formula>
    </cfRule>
    <cfRule type="cellIs" priority="80" dxfId="309" operator="greaterThan" stopIfTrue="1">
      <formula>0.0000001</formula>
    </cfRule>
  </conditionalFormatting>
  <printOptions horizontalCentered="1"/>
  <pageMargins left="0.1968503937007874" right="0.1968503937007874" top="0.7874015748031497" bottom="0.35433070866141736" header="0.31496062992125984" footer="0.31496062992125984"/>
  <pageSetup fitToWidth="0" fitToHeight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SheetLayoutView="90" zoomScalePageLayoutView="0" workbookViewId="0" topLeftCell="A16">
      <selection activeCell="B1" sqref="B1:E2"/>
    </sheetView>
  </sheetViews>
  <sheetFormatPr defaultColWidth="9.28125" defaultRowHeight="12.75"/>
  <cols>
    <col min="1" max="1" width="14.00390625" style="157" customWidth="1"/>
    <col min="2" max="2" width="79.28125" style="167" customWidth="1"/>
    <col min="3" max="3" width="23.57421875" style="269" bestFit="1" customWidth="1"/>
    <col min="4" max="4" width="24.8515625" style="269" customWidth="1"/>
    <col min="5" max="5" width="21.7109375" style="274" customWidth="1"/>
    <col min="6" max="16384" width="9.28125" style="234" customWidth="1"/>
  </cols>
  <sheetData>
    <row r="1" spans="1:5" ht="30.75" customHeight="1">
      <c r="A1" s="303"/>
      <c r="B1" s="304"/>
      <c r="C1" s="304"/>
      <c r="D1" s="304"/>
      <c r="E1" s="304"/>
    </row>
    <row r="2" spans="1:5" ht="15.75">
      <c r="A2" s="303"/>
      <c r="B2" s="283"/>
      <c r="C2" s="283"/>
      <c r="D2" s="283"/>
      <c r="E2" s="283"/>
    </row>
    <row r="3" spans="1:5" ht="9.75" customHeight="1">
      <c r="A3" s="303"/>
      <c r="B3" s="305"/>
      <c r="C3" s="305"/>
      <c r="D3" s="305"/>
      <c r="E3" s="305"/>
    </row>
    <row r="4" spans="1:5" ht="18">
      <c r="A4" s="303"/>
      <c r="B4" s="285"/>
      <c r="C4" s="285"/>
      <c r="D4" s="285"/>
      <c r="E4" s="285"/>
    </row>
    <row r="5" spans="1:5" ht="17.25" customHeight="1" thickBot="1">
      <c r="A5" s="306"/>
      <c r="B5" s="297"/>
      <c r="C5" s="307"/>
      <c r="D5" s="307"/>
      <c r="E5" s="307"/>
    </row>
    <row r="6" spans="1:5" s="239" customFormat="1" ht="77.25" customHeight="1">
      <c r="A6" s="235" t="s">
        <v>0</v>
      </c>
      <c r="B6" s="236" t="s">
        <v>114</v>
      </c>
      <c r="C6" s="237"/>
      <c r="D6" s="237"/>
      <c r="E6" s="238"/>
    </row>
    <row r="7" spans="1:5" s="239" customFormat="1" ht="7.5" customHeight="1">
      <c r="A7" s="240"/>
      <c r="B7" s="18"/>
      <c r="C7" s="241"/>
      <c r="D7" s="241"/>
      <c r="E7" s="242"/>
    </row>
    <row r="8" spans="1:5" s="239" customFormat="1" ht="15.75" customHeight="1">
      <c r="A8" s="243" t="s">
        <v>171</v>
      </c>
      <c r="B8" s="171"/>
      <c r="C8" s="19"/>
      <c r="D8" s="18" t="s">
        <v>2</v>
      </c>
      <c r="E8" s="244">
        <v>39990.05893333333</v>
      </c>
    </row>
    <row r="9" spans="1:5" s="239" customFormat="1" ht="7.5" customHeight="1">
      <c r="A9" s="240"/>
      <c r="B9" s="18"/>
      <c r="C9" s="19"/>
      <c r="D9" s="245"/>
      <c r="E9" s="246"/>
    </row>
    <row r="10" spans="1:5" s="239" customFormat="1" ht="18" customHeight="1">
      <c r="A10" s="240" t="s">
        <v>4</v>
      </c>
      <c r="B10" s="247" t="s">
        <v>116</v>
      </c>
      <c r="C10" s="19"/>
      <c r="D10" s="18" t="s">
        <v>5</v>
      </c>
      <c r="E10" s="248">
        <v>6761667.304339999</v>
      </c>
    </row>
    <row r="11" spans="1:5" s="239" customFormat="1" ht="7.5" customHeight="1">
      <c r="A11" s="240"/>
      <c r="B11" s="18"/>
      <c r="C11" s="19"/>
      <c r="D11" s="245"/>
      <c r="E11" s="246"/>
    </row>
    <row r="12" spans="1:5" s="239" customFormat="1" ht="18" customHeight="1">
      <c r="A12" s="240" t="s">
        <v>6</v>
      </c>
      <c r="B12" s="22" t="s">
        <v>62</v>
      </c>
      <c r="C12" s="19"/>
      <c r="D12" s="18" t="s">
        <v>47</v>
      </c>
      <c r="E12" s="249">
        <v>169.08370441794665</v>
      </c>
    </row>
    <row r="13" spans="1:5" ht="7.5" customHeight="1" thickBot="1">
      <c r="A13" s="250"/>
      <c r="B13" s="251"/>
      <c r="C13" s="251"/>
      <c r="D13" s="251"/>
      <c r="E13" s="252"/>
    </row>
    <row r="14" spans="1:5" ht="18" customHeight="1" thickBot="1">
      <c r="A14" s="253"/>
      <c r="B14" s="253"/>
      <c r="C14" s="253"/>
      <c r="D14" s="253"/>
      <c r="E14" s="253"/>
    </row>
    <row r="15" spans="1:5" s="257" customFormat="1" ht="39.75" customHeight="1">
      <c r="A15" s="254" t="s">
        <v>7</v>
      </c>
      <c r="B15" s="51" t="s">
        <v>9</v>
      </c>
      <c r="C15" s="255" t="s">
        <v>64</v>
      </c>
      <c r="D15" s="255" t="s">
        <v>66</v>
      </c>
      <c r="E15" s="256" t="s">
        <v>12</v>
      </c>
    </row>
    <row r="16" spans="1:5" s="262" customFormat="1" ht="30" customHeight="1">
      <c r="A16" s="258">
        <v>1</v>
      </c>
      <c r="B16" s="259" t="s">
        <v>48</v>
      </c>
      <c r="C16" s="260">
        <f>Orçamento!E14</f>
        <v>0</v>
      </c>
      <c r="D16" s="260" t="e">
        <f>C16*(1+Orçamento!D76)</f>
        <v>#VALUE!</v>
      </c>
      <c r="E16" s="261" t="e">
        <f>C16/Orçamento!G75</f>
        <v>#DIV/0!</v>
      </c>
    </row>
    <row r="17" spans="1:5" s="262" customFormat="1" ht="30" customHeight="1">
      <c r="A17" s="258">
        <v>2</v>
      </c>
      <c r="B17" s="259" t="s">
        <v>68</v>
      </c>
      <c r="C17" s="260">
        <f>Orçamento!E18</f>
        <v>0</v>
      </c>
      <c r="D17" s="260" t="e">
        <f>C17*(1+Orçamento!D76)</f>
        <v>#VALUE!</v>
      </c>
      <c r="E17" s="261" t="e">
        <f>C17/Orçamento!G75</f>
        <v>#DIV/0!</v>
      </c>
    </row>
    <row r="18" spans="1:5" s="262" customFormat="1" ht="30" customHeight="1">
      <c r="A18" s="258">
        <v>3</v>
      </c>
      <c r="B18" s="259" t="s">
        <v>52</v>
      </c>
      <c r="C18" s="260">
        <f>Orçamento!E22</f>
        <v>0</v>
      </c>
      <c r="D18" s="260" t="e">
        <f>C18*(1+Orçamento!D76)</f>
        <v>#VALUE!</v>
      </c>
      <c r="E18" s="261" t="e">
        <f>C18/Orçamento!G75</f>
        <v>#DIV/0!</v>
      </c>
    </row>
    <row r="19" spans="1:5" s="262" customFormat="1" ht="29.25" customHeight="1">
      <c r="A19" s="258">
        <v>4</v>
      </c>
      <c r="B19" s="259" t="s">
        <v>54</v>
      </c>
      <c r="C19" s="260">
        <f>Orçamento!E40</f>
        <v>0</v>
      </c>
      <c r="D19" s="260" t="e">
        <f>C19*(1+Orçamento!D76)</f>
        <v>#VALUE!</v>
      </c>
      <c r="E19" s="261" t="e">
        <f>C19/Orçamento!G75</f>
        <v>#DIV/0!</v>
      </c>
    </row>
    <row r="20" spans="1:5" s="262" customFormat="1" ht="30" customHeight="1">
      <c r="A20" s="258">
        <v>5</v>
      </c>
      <c r="B20" s="259" t="s">
        <v>53</v>
      </c>
      <c r="C20" s="260">
        <f>Orçamento!E61</f>
        <v>0</v>
      </c>
      <c r="D20" s="260" t="e">
        <f>C20*(1+Orçamento!D76)</f>
        <v>#VALUE!</v>
      </c>
      <c r="E20" s="261" t="e">
        <f>C20/Orçamento!G75</f>
        <v>#DIV/0!</v>
      </c>
    </row>
    <row r="21" spans="1:5" ht="27" customHeight="1" thickBot="1">
      <c r="A21" s="263" t="s">
        <v>50</v>
      </c>
      <c r="B21" s="264"/>
      <c r="C21" s="265">
        <f>SUM(C16:C20)</f>
        <v>0</v>
      </c>
      <c r="D21" s="265" t="e">
        <f>SUM(D16:D20)</f>
        <v>#VALUE!</v>
      </c>
      <c r="E21" s="302" t="e">
        <f>SUM(E16:E20)</f>
        <v>#DIV/0!</v>
      </c>
    </row>
    <row r="22" spans="1:5" ht="12.75" customHeight="1">
      <c r="A22" s="46"/>
      <c r="B22" s="46"/>
      <c r="C22" s="266"/>
      <c r="D22" s="266"/>
      <c r="E22" s="267"/>
    </row>
    <row r="23" spans="1:5" ht="12.75" customHeight="1">
      <c r="A23" s="46"/>
      <c r="B23" s="46"/>
      <c r="C23" s="266"/>
      <c r="D23" s="268"/>
      <c r="E23" s="267"/>
    </row>
    <row r="24" spans="1:5" ht="12.75" customHeight="1">
      <c r="A24" s="46"/>
      <c r="B24" s="46"/>
      <c r="D24" s="12"/>
      <c r="E24" s="267"/>
    </row>
    <row r="25" spans="1:5" ht="12.75" customHeight="1">
      <c r="A25" s="46"/>
      <c r="B25" s="270"/>
      <c r="C25" s="266"/>
      <c r="D25" s="266"/>
      <c r="E25" s="267"/>
    </row>
    <row r="26" spans="1:5" ht="12.75" customHeight="1">
      <c r="A26" s="46"/>
      <c r="B26" s="46"/>
      <c r="C26" s="231"/>
      <c r="D26" s="231"/>
      <c r="E26" s="231"/>
    </row>
    <row r="27" spans="2:5" ht="15" customHeight="1">
      <c r="B27" s="271"/>
      <c r="C27" s="14"/>
      <c r="D27" s="14"/>
      <c r="E27" s="14"/>
    </row>
    <row r="28" spans="2:5" ht="12.75" customHeight="1">
      <c r="B28" s="140"/>
      <c r="C28" s="272"/>
      <c r="D28" s="272"/>
      <c r="E28" s="272"/>
    </row>
    <row r="29" spans="2:5" ht="12.75" customHeight="1">
      <c r="B29" s="138"/>
      <c r="C29" s="272"/>
      <c r="D29" s="272"/>
      <c r="E29" s="272"/>
    </row>
    <row r="30" spans="2:5" ht="12.75" customHeight="1">
      <c r="B30" s="157"/>
      <c r="C30" s="273"/>
      <c r="D30" s="273"/>
      <c r="E30" s="273"/>
    </row>
  </sheetData>
  <sheetProtection password="C805" sheet="1" objects="1" scenarios="1" formatCells="0" formatColumns="0" formatRows="0" selectLockedCells="1"/>
  <mergeCells count="13">
    <mergeCell ref="A1:A5"/>
    <mergeCell ref="B1:E1"/>
    <mergeCell ref="B2:E2"/>
    <mergeCell ref="B3:E3"/>
    <mergeCell ref="B4:E4"/>
    <mergeCell ref="A8:B8"/>
    <mergeCell ref="C26:E26"/>
    <mergeCell ref="C27:E27"/>
    <mergeCell ref="C28:E28"/>
    <mergeCell ref="C29:E29"/>
    <mergeCell ref="C30:E30"/>
    <mergeCell ref="A14:E14"/>
    <mergeCell ref="A21:B21"/>
  </mergeCells>
  <printOptions horizontalCentered="1"/>
  <pageMargins left="0.5905511811023623" right="0.1968503937007874" top="0.7874015748031497" bottom="0.3937007874015748" header="0.5118110236220472" footer="0"/>
  <pageSetup fitToHeight="0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User-PC</cp:lastModifiedBy>
  <cp:lastPrinted>2022-01-27T19:00:28Z</cp:lastPrinted>
  <dcterms:created xsi:type="dcterms:W3CDTF">2017-01-12T18:28:45Z</dcterms:created>
  <dcterms:modified xsi:type="dcterms:W3CDTF">2022-02-01T16:44:32Z</dcterms:modified>
  <cp:category/>
  <cp:version/>
  <cp:contentType/>
  <cp:contentStatus/>
</cp:coreProperties>
</file>